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45" tabRatio="392" activeTab="3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Лист1" sheetId="8" r:id="rId8"/>
    <sheet name="Лист2" sheetId="9" r:id="rId9"/>
    <sheet name="Лист3" sheetId="10" r:id="rId10"/>
  </sheets>
  <definedNames/>
  <calcPr fullCalcOnLoad="1"/>
</workbook>
</file>

<file path=xl/sharedStrings.xml><?xml version="1.0" encoding="utf-8"?>
<sst xmlns="http://schemas.openxmlformats.org/spreadsheetml/2006/main" count="3174" uniqueCount="1057">
  <si>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</si>
  <si>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</si>
  <si>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</si>
  <si>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</si>
  <si>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</si>
  <si>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</si>
  <si>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</si>
  <si>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</si>
  <si>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</si>
  <si>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</si>
  <si>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</si>
  <si>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</si>
  <si>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</si>
  <si>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</si>
  <si>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</si>
  <si>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</si>
  <si>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</si>
  <si>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</si>
  <si>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</si>
  <si>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</si>
  <si>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</si>
  <si>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</si>
  <si>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</si>
  <si>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</si>
  <si>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</si>
  <si>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</si>
  <si>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</si>
  <si>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</si>
  <si>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</si>
  <si>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</si>
  <si>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</si>
  <si>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</si>
  <si>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</si>
  <si>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</si>
  <si>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</si>
  <si>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</si>
  <si>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</si>
  <si>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</si>
  <si>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</si>
  <si>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</si>
  <si>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</si>
  <si>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</si>
  <si>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</si>
  <si>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</si>
  <si>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</si>
  <si>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</si>
  <si>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</si>
  <si>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</si>
  <si>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</si>
  <si>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</si>
  <si>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</si>
  <si>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</si>
  <si>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</si>
  <si>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</si>
  <si>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</si>
  <si>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</si>
  <si>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</si>
  <si>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</si>
  <si>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</si>
  <si>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</si>
  <si>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</si>
  <si>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</si>
  <si>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</si>
  <si>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</si>
  <si>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</si>
  <si>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</si>
  <si>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</si>
  <si>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</si>
  <si>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</si>
  <si>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</si>
  <si>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</si>
  <si>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</si>
  <si>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</si>
  <si>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</si>
  <si>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</si>
  <si>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</si>
  <si>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</si>
  <si>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</si>
  <si>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</si>
  <si>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</si>
  <si>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</si>
  <si>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</si>
  <si>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</si>
  <si>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</si>
  <si>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</si>
  <si>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</si>
  <si>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</si>
  <si>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</si>
  <si>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</si>
  <si>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</si>
  <si>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</si>
  <si>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</si>
  <si>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</si>
  <si>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</si>
  <si>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</si>
  <si>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</si>
  <si>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</si>
  <si>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</si>
  <si>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</si>
  <si>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</si>
  <si>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</si>
  <si>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</si>
  <si>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</si>
  <si>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</si>
  <si>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</si>
  <si>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</si>
  <si>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</si>
  <si>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</si>
  <si>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</si>
  <si>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</si>
  <si>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</si>
  <si>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</si>
  <si>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</si>
  <si>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</si>
  <si>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</si>
  <si>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</si>
  <si>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</si>
  <si>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</si>
  <si>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</si>
  <si>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</si>
  <si>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</si>
  <si>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</si>
  <si>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</si>
  <si>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</si>
  <si>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</si>
  <si>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</si>
  <si>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</si>
  <si>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</si>
  <si>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</si>
  <si>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</si>
  <si>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</si>
  <si>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</si>
  <si>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</si>
  <si>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</si>
  <si>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</si>
  <si>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</si>
  <si>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</si>
  <si>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</si>
  <si>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</si>
  <si>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</si>
  <si>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</si>
  <si>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</si>
  <si>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</si>
  <si>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</si>
  <si>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</si>
  <si>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</si>
  <si>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</si>
  <si>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</si>
  <si>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</si>
  <si>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</si>
  <si>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</si>
  <si>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</si>
  <si>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</si>
  <si>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</si>
  <si>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</si>
  <si>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</si>
  <si>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</si>
  <si>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</si>
  <si>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</si>
  <si>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</si>
  <si>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</si>
  <si>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</si>
  <si>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</si>
  <si>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</si>
  <si>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</si>
  <si>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</si>
  <si>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</si>
  <si>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</si>
  <si>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</si>
  <si>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</si>
  <si>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</si>
  <si>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</si>
  <si>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</si>
  <si>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</si>
  <si>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</si>
  <si>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</si>
  <si>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</si>
  <si>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</si>
  <si>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</si>
  <si>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</si>
  <si>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</si>
  <si>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</si>
  <si>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</si>
  <si>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</si>
  <si>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</si>
  <si>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Պատասխանատու ստորաբաժանումներ</t>
  </si>
  <si>
    <t>´³ÅÇÝ</t>
  </si>
  <si>
    <t>ÊáõÙµ</t>
  </si>
  <si>
    <t>¸³ë</t>
  </si>
  <si>
    <t>01</t>
  </si>
  <si>
    <t>0</t>
  </si>
  <si>
    <t>1</t>
  </si>
  <si>
    <t>áñÇó`</t>
  </si>
  <si>
    <t>3</t>
  </si>
  <si>
    <t>ÀÝ¹Ñ³Ýáõñ µÝáõÛÃÇ Í³é³ÛáõÃÛáõÝÝ»ñ</t>
  </si>
  <si>
    <t>5</t>
  </si>
  <si>
    <t>6</t>
  </si>
  <si>
    <t>ÀÝ¹Ñ³Ýáõñ µÝáõÛÃÇ Ñ³Ýñ³ÛÇÝ Í³é³ÛáõÃÛáõÝÝ»ñ (³ÛÉ ¹³ë»ñÇÝ ãå³ïÏ³ÝáÕ)</t>
  </si>
  <si>
    <t>02</t>
  </si>
  <si>
    <t>2</t>
  </si>
  <si>
    <t>ø³Õ³ù³óÇ³Ï³Ý å³ßïå³ÝáõÃÛáõÝ</t>
  </si>
  <si>
    <t>ä³ßïå³ÝáõÃÛáõÝ (³ÛÉ ¹³ë»ñÇÝ ãå³ïÏ³ÝáÕ)</t>
  </si>
  <si>
    <t>04</t>
  </si>
  <si>
    <t>ÀÝ¹Ñ³Ýáõñ µÝáõÛÃÇ ïÝï»ë³Ï³Ý, ³é¨ïñ³ÛÇÝ ¨ ³ßË³ï³ÝùÇ ·Íáí Ñ³ñ³µ»ñáõÃÛáõÝÝ»ñ</t>
  </si>
  <si>
    <t>¶ÛáõÕ³ïÝï»ëáõÃÛáõÝ, ³Ýï³é³ÛÇÝ ïÝï»ëáõÃÛáõÝ, ÓÏÝáñëáõÃÛáõÝ ¨ áñëáñ¹áõÃÛáõÝ</t>
  </si>
  <si>
    <t>4</t>
  </si>
  <si>
    <t>àéá·áõÙ</t>
  </si>
  <si>
    <t>ì³é»ÉÇù ¨ ¿Ý»ñ·»ïÇÏ³</t>
  </si>
  <si>
    <t>îñ³Ýëåáñï</t>
  </si>
  <si>
    <t>7</t>
  </si>
  <si>
    <t>²ÛÉ µÝ³·³í³éÝ»ñ</t>
  </si>
  <si>
    <t>9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</si>
  <si>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</si>
  <si>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</si>
  <si>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</si>
  <si>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</si>
  <si>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>Þñç³Ï³ ÙÇç³í³ÛñÇ ³ÕïáïÙ³Ý ¹»Ù å³Ûù³ñ</t>
  </si>
  <si>
    <t>06</t>
  </si>
  <si>
    <t>´Ý³Ï³ñ³Ý³ÛÇÝ ßÇÝ³ñ³ñáõÃÛáõÝ</t>
  </si>
  <si>
    <t>öáÕáóÝ»ñÇ Éáõë³íáñáõÙ</t>
  </si>
  <si>
    <t>07</t>
  </si>
  <si>
    <t>´ÅßÏ³Ï³Ý ³åñ³ÝùÝ»ñ, ë³ñù»ñ ¨ ë³ñù³íáñáõÙÝ»ñ</t>
  </si>
  <si>
    <t>¸»Õ³·áñÍ³Ï³Ý ³åñ³ÝùÝ»ñ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</si>
  <si>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</si>
  <si>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</si>
  <si>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</si>
  <si>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</si>
  <si>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</si>
  <si>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</si>
  <si>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</si>
  <si>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</si>
  <si>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</si>
  <si>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</si>
  <si>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ºñÇï³ë³ñ¹³Ï³Ý Íñ³·ñ»ñ</t>
  </si>
  <si>
    <t>ÎñáÝ³Ï³Ý ¨ Ñ³ë³ñ³Ï³Ï³Ý ³ÛÉ Í³é³ÛáõÃÛáõÝÝ»ñ</t>
  </si>
  <si>
    <t>09</t>
  </si>
  <si>
    <t>Ü³Ë³¹åñáó³Ï³Ý ¨ ï³ññ³Ï³Ý ÁÝ¹Ñ³Ýáõñ ÏñÃáõÃÛáõÝ</t>
  </si>
  <si>
    <t>ØÇçÝ³Ï³ñ· ÁÝ¹Ñ³Ýáõñ ÏñÃáõÃÛáõÝ</t>
  </si>
  <si>
    <t>ÐÇÙÝ³Ï³Ý ÁÝ¹Ñ³Ýáõñ ÏñÃáõÃÛáõÝ</t>
  </si>
  <si>
    <t>²ñï³¹åñáó³Ï³Ý ¹³ëïÇ³ñ³ÏáõÃÛáõÝ</t>
  </si>
  <si>
    <t>10</t>
  </si>
  <si>
    <t>ÀÝï³ÝÇùÇ ³Ý¹³ÙÝ»ñ ¨ ½³í³ÏÝ»ñ</t>
  </si>
  <si>
    <t>êáóÇ³É³Ï³Ý å³ßïå³ÝáõÃÛáõÝ (³ÛÉ ¹³ë»ñÇÝ ãå³ïÏ³ÝáÕ)</t>
  </si>
  <si>
    <t>11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</si>
  <si>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</si>
  <si>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</si>
  <si>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</si>
  <si>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</si>
  <si>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</si>
  <si>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4112</t>
  </si>
  <si>
    <t>4212</t>
  </si>
  <si>
    <t>4213</t>
  </si>
  <si>
    <t>4214</t>
  </si>
  <si>
    <t>4215</t>
  </si>
  <si>
    <t>4216</t>
  </si>
  <si>
    <t>4221</t>
  </si>
  <si>
    <t>4222</t>
  </si>
  <si>
    <t>4231</t>
  </si>
  <si>
    <t>4232</t>
  </si>
  <si>
    <t>4233</t>
  </si>
  <si>
    <t>4234</t>
  </si>
  <si>
    <t>4235</t>
  </si>
  <si>
    <t>4237</t>
  </si>
  <si>
    <t>4239</t>
  </si>
  <si>
    <t>4241</t>
  </si>
  <si>
    <t>4251</t>
  </si>
  <si>
    <t>4252</t>
  </si>
  <si>
    <t>4261</t>
  </si>
  <si>
    <t>4264</t>
  </si>
  <si>
    <t>4267</t>
  </si>
  <si>
    <t>4269</t>
  </si>
  <si>
    <t>4422</t>
  </si>
  <si>
    <t>4411</t>
  </si>
  <si>
    <t>4511</t>
  </si>
  <si>
    <t>4421</t>
  </si>
  <si>
    <t>4521</t>
  </si>
  <si>
    <t>4637</t>
  </si>
  <si>
    <t>4638</t>
  </si>
  <si>
    <t>4639</t>
  </si>
  <si>
    <t>4657</t>
  </si>
  <si>
    <t>4728</t>
  </si>
  <si>
    <t>4729</t>
  </si>
  <si>
    <t>4712</t>
  </si>
  <si>
    <t>4819</t>
  </si>
  <si>
    <t>4823</t>
  </si>
  <si>
    <t>4861</t>
  </si>
  <si>
    <t>4891</t>
  </si>
  <si>
    <t>5112</t>
  </si>
  <si>
    <t>5113</t>
  </si>
  <si>
    <t>5121</t>
  </si>
  <si>
    <t>5122</t>
  </si>
  <si>
    <t>5129</t>
  </si>
  <si>
    <t>5132</t>
  </si>
  <si>
    <t>5134</t>
  </si>
  <si>
    <t>8111</t>
  </si>
  <si>
    <t>8121</t>
  </si>
  <si>
    <t>8411</t>
  </si>
  <si>
    <t>8000</t>
  </si>
  <si>
    <t>ÀÜ¸²ØºÜÀ Ð²ìºÈàôð¸À Î²Ø ¸ºüÆòÆîÀ (ä²Î²êàôð¸À)</t>
  </si>
  <si>
    <t>9112</t>
  </si>
  <si>
    <t>6213</t>
  </si>
  <si>
    <t>ՀՀ համայնքների 2023-2025թթ.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</si>
  <si>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</si>
  <si>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</si>
  <si>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</si>
  <si>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</si>
  <si>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</si>
  <si>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Համայնքի բյուջե մուտքագրվող այլ վարչական գանձումներ</t>
  </si>
  <si>
    <t>13515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</si>
  <si>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</si>
  <si>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13509</t>
  </si>
  <si>
    <t>13510</t>
  </si>
  <si>
    <t>13511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</si>
  <si>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</si>
  <si>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</si>
  <si>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</si>
  <si>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13506</t>
  </si>
  <si>
    <t>Համայնքի վարչական տարածքում տոնավաճառներին (վերնիսաժներին) մասնակցելու համար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</si>
  <si>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</si>
  <si>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</si>
  <si>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Համայնքի վարչական տարածքում գտնվող պետական սեփականություն համարվող հողերի վարձակալության վարձավճարներ </t>
  </si>
  <si>
    <t>3.1 Տոկոսներ այդ թվում`</t>
  </si>
  <si>
    <t>Օրենքով նախատեսվ. դեպքերում բանկ. համայնքի բյուջեի ժամ. ազատ միջոց-ի տեղաբաշխ-ից և դեպոզիտ-ից ստ.տոկոսավճար-</t>
  </si>
  <si>
    <t xml:space="preserve"> ՀՀ այլ համայնքներից կապիտալ ծախսերի ֆինանսավորման նպատակով ստացվող պաշտոնական դրամաշնորհներ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</si>
  <si>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</si>
  <si>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</si>
  <si>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</si>
  <si>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 xml:space="preserve"> Պետական բյուջեից տրամադրվող այլ դոտացիաներ (տող 1253 + տող 1254)    այդ թվում`   </t>
  </si>
  <si>
    <t>2.2 Կապիտալ արտաքին պաշտոնական դրամաշնորհներ` ստացված այլ պետություններից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</si>
  <si>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</si>
  <si>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 xml:space="preserve">2.1  Ընթացիկ արտաքին պաշտոնական դրամաշնորհներ` ստացված այլ պետություններից, 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</si>
  <si>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</si>
  <si>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</si>
  <si>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</si>
  <si>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</si>
  <si>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</si>
  <si>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</si>
  <si>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 xml:space="preserve"> 1.5 Այլ հարկային եկամուտներ  (տող 1151 + տող 1155 ),    այդ թվում`    </t>
  </si>
  <si>
    <t>7161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</si>
  <si>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</si>
  <si>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ԸՆԴԱՄԵՆԸ ԵԿԱՄՈՒՏՆԵՐ    (տող 1100 + տող 1200+տող 1300)    </t>
  </si>
  <si>
    <t>Սոցիալական պաշտպանություն (այլ դասերին չպատկանող)</t>
  </si>
  <si>
    <t xml:space="preserve">Սոցիալական պաշտպանության ոլորտում հետազոտական և նախագծային աշխատանքներ </t>
  </si>
  <si>
    <t xml:space="preserve">Սոցիալական հատուկ արտոնություններ (այլ դասերին չպատկանող) </t>
  </si>
  <si>
    <t>որից`</t>
  </si>
  <si>
    <t xml:space="preserve">Բնակարանային ապահովում </t>
  </si>
  <si>
    <t>Գործազրկություն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</si>
  <si>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</si>
  <si>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</si>
  <si>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</si>
  <si>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</si>
  <si>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>ԸՆԴԱՄԵՆԸ ԾԱԽՍԵՐ (տող2100+տող2200+տող2300+տող2400+տող2500+տող2600+ տող2700+տող2800+տող2900+տող3000+տող3100)</t>
  </si>
  <si>
    <t>X</t>
  </si>
  <si>
    <t xml:space="preserve">ԸՆԴՀԱՆՈՒՐ ԲՆՈՒՅԹԻ ՀԱՆՐԱՅԻՆ ԾԱՌԱՅՈՒԹՅՈՒՆՆԵՐ (տող2110+տող2120+տող2130+տող2140+տող2150+տող2160+տող2170+տող2180)   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</si>
  <si>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</si>
  <si>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</si>
  <si>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</si>
  <si>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</si>
  <si>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</si>
  <si>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</si>
  <si>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</si>
  <si>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</si>
  <si>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</si>
  <si>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</si>
  <si>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</si>
  <si>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</si>
  <si>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</si>
  <si>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</si>
  <si>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</si>
  <si>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</si>
  <si>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</si>
  <si>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</si>
  <si>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</si>
  <si>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</si>
  <si>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</si>
  <si>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</si>
  <si>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</si>
  <si>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</si>
  <si>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</si>
  <si>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</si>
  <si>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</si>
  <si>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</si>
  <si>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</si>
  <si>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</si>
  <si>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</si>
  <si>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</si>
  <si>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</si>
  <si>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</si>
  <si>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</si>
  <si>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</si>
  <si>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</si>
  <si>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</si>
  <si>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</si>
  <si>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</si>
  <si>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</si>
  <si>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</si>
  <si>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</si>
  <si>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</si>
  <si>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</si>
  <si>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</si>
  <si>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</si>
  <si>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</si>
  <si>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</si>
  <si>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</si>
  <si>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</si>
  <si>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</si>
  <si>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</si>
  <si>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</si>
  <si>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</si>
  <si>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</si>
  <si>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</si>
  <si>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</si>
  <si>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</si>
  <si>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</si>
  <si>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</si>
  <si>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</si>
  <si>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</si>
  <si>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</si>
  <si>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</si>
  <si>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</si>
  <si>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</si>
  <si>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</si>
  <si>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</si>
  <si>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</si>
  <si>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</si>
  <si>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</si>
  <si>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</si>
  <si>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</si>
  <si>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</si>
  <si>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</si>
  <si>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</si>
  <si>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</si>
  <si>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</si>
  <si>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</si>
  <si>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</si>
  <si>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</si>
  <si>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</si>
  <si>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</si>
  <si>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</si>
  <si>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</si>
  <si>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</si>
  <si>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</si>
  <si>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</si>
  <si>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</si>
  <si>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</si>
  <si>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</si>
  <si>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</si>
  <si>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</si>
  <si>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</si>
  <si>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</si>
  <si>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</si>
  <si>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</si>
  <si>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</si>
  <si>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</si>
  <si>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</si>
  <si>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</si>
  <si>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</si>
  <si>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</si>
  <si>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</si>
  <si>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</si>
  <si>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</si>
  <si>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</si>
  <si>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</si>
  <si>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</si>
  <si>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</si>
  <si>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</si>
  <si>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</si>
  <si>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</si>
  <si>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</si>
  <si>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</si>
  <si>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</si>
  <si>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</si>
  <si>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</si>
  <si>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</si>
  <si>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</si>
  <si>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</si>
  <si>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</si>
  <si>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</si>
  <si>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</si>
  <si>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</si>
  <si>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</si>
  <si>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</si>
  <si>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</si>
  <si>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</si>
  <si>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</si>
  <si>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</si>
  <si>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</si>
  <si>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</si>
  <si>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</si>
  <si>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</si>
  <si>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</si>
  <si>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</si>
  <si>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</si>
  <si>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</si>
  <si>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</si>
  <si>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</si>
  <si>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</si>
  <si>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</si>
  <si>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</si>
  <si>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</si>
  <si>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</si>
  <si>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</si>
  <si>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</si>
  <si>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</si>
  <si>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</si>
  <si>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</si>
  <si>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</si>
  <si>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</si>
  <si>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</si>
  <si>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</si>
  <si>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</si>
  <si>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</si>
  <si>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</si>
  <si>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</si>
  <si>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</si>
  <si>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</si>
  <si>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</si>
  <si>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</si>
  <si>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</si>
  <si>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</si>
  <si>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</si>
  <si>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</si>
  <si>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</si>
  <si>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</si>
  <si>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</si>
  <si>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</si>
  <si>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</si>
  <si>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Տողի NN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</si>
  <si>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</si>
  <si>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</si>
  <si>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</si>
  <si>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</si>
  <si>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</si>
  <si>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</si>
  <si>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</si>
  <si>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</si>
  <si>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</si>
  <si>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</si>
  <si>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</si>
  <si>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</si>
  <si>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</si>
  <si>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</si>
  <si>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</si>
  <si>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</si>
  <si>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</si>
  <si>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</si>
  <si>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</si>
  <si>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</si>
  <si>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</si>
  <si>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</si>
  <si>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</si>
  <si>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</si>
  <si>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</si>
  <si>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</si>
  <si>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</si>
  <si>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</si>
  <si>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</si>
  <si>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</si>
  <si>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</si>
  <si>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</si>
  <si>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</si>
  <si>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</si>
  <si>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</si>
  <si>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</si>
  <si>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</si>
  <si>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</si>
  <si>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</si>
  <si>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</si>
  <si>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</si>
  <si>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</si>
  <si>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</si>
  <si>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</si>
  <si>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</si>
  <si>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</si>
  <si>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</si>
  <si>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</si>
  <si>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</si>
  <si>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</si>
  <si>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</si>
  <si>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</si>
  <si>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</si>
  <si>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</si>
  <si>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</si>
  <si>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</si>
  <si>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</si>
  <si>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</si>
  <si>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</si>
  <si>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</si>
  <si>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</si>
  <si>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</si>
  <si>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</si>
  <si>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</si>
  <si>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</si>
  <si>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</si>
  <si>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</si>
  <si>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</si>
  <si>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</si>
  <si>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</si>
  <si>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</si>
  <si>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</si>
  <si>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</si>
  <si>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</si>
  <si>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</si>
  <si>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</si>
  <si>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</si>
  <si>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</si>
  <si>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</si>
  <si>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</si>
  <si>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</si>
  <si>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</si>
  <si>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</si>
  <si>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</si>
  <si>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</si>
  <si>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</si>
  <si>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</si>
  <si>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</si>
  <si>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</si>
  <si>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</si>
  <si>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</si>
  <si>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</si>
  <si>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</si>
  <si>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</si>
  <si>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</si>
  <si>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</si>
  <si>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</si>
  <si>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(տող 4534+տող 4535 +տող 4536)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</si>
  <si>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</si>
  <si>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</si>
  <si>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</si>
  <si>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</si>
  <si>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</si>
  <si>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</si>
  <si>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</si>
  <si>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</si>
  <si>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</si>
  <si>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</si>
  <si>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</si>
  <si>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</si>
  <si>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</si>
  <si>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</si>
  <si>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</si>
  <si>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</si>
  <si>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</si>
  <si>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</si>
  <si>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</si>
  <si>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</si>
  <si>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</si>
  <si>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</si>
  <si>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</si>
  <si>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</si>
  <si>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</si>
  <si>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</si>
  <si>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</si>
  <si>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</si>
  <si>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</si>
  <si>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</si>
  <si>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</si>
  <si>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</si>
  <si>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</si>
  <si>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</si>
  <si>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</si>
  <si>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</si>
  <si>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</si>
  <si>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</si>
  <si>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</si>
  <si>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</si>
  <si>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</si>
  <si>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</si>
  <si>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</si>
  <si>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</si>
  <si>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</si>
  <si>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</si>
  <si>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</si>
  <si>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</si>
  <si>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</si>
  <si>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</si>
  <si>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</si>
  <si>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</si>
  <si>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</si>
  <si>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</si>
  <si>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</si>
  <si>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</si>
  <si>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</si>
  <si>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</si>
  <si>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</si>
  <si>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</si>
  <si>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</si>
  <si>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 xml:space="preserve"> - Շենքերի և շինությունների կապիտալ վերանորոգում</t>
  </si>
  <si>
    <t>ՄԵՔԵՆԱՆԵՐ ԵՎ ՍԱՐՔԱՎՈՐՈՒՄՆԵ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</si>
  <si>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</si>
  <si>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</si>
  <si>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</si>
  <si>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</si>
  <si>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</si>
  <si>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</si>
  <si>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</si>
  <si>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 xml:space="preserve"> - Գեոդեզիական քարտեզագրական ծախսեր</t>
  </si>
  <si>
    <t>5133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</si>
  <si>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</si>
  <si>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</si>
  <si>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</si>
  <si>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</si>
  <si>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</si>
  <si>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</si>
  <si>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</si>
  <si>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</si>
  <si>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</si>
  <si>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</si>
  <si>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</si>
  <si>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</si>
  <si>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</si>
  <si>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</si>
  <si>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</si>
  <si>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</si>
  <si>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</si>
  <si>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</si>
  <si>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</si>
  <si>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</si>
  <si>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</si>
  <si>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</si>
  <si>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</si>
  <si>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</si>
  <si>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</si>
  <si>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</si>
  <si>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</si>
  <si>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</si>
  <si>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</si>
  <si>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</si>
  <si>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</si>
  <si>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</si>
  <si>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</si>
  <si>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</si>
  <si>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</si>
  <si>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</si>
  <si>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</si>
  <si>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</si>
  <si>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</si>
  <si>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</si>
  <si>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</si>
  <si>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</si>
  <si>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</si>
  <si>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</si>
  <si>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</si>
  <si>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</si>
  <si>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</si>
  <si>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</si>
  <si>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</si>
  <si>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</si>
  <si>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 xml:space="preserve"> Տողի NN</t>
  </si>
  <si>
    <t>Բյուջետային ծախսերի տնտեսագիտական դասակարգման հոդվածների անվանումները</t>
  </si>
  <si>
    <t>1.4 ՉԱՐՏԱԴՐՎԱԾ ԱԿՏԻՎՆԵՐ (տող 5411+տող 5421+տող 5431+տող5441)</t>
  </si>
  <si>
    <t>9111</t>
  </si>
  <si>
    <t>6111</t>
  </si>
  <si>
    <t>6112</t>
  </si>
  <si>
    <t>9213</t>
  </si>
  <si>
    <t>9212</t>
  </si>
  <si>
    <t>6212</t>
  </si>
  <si>
    <t>9121</t>
  </si>
  <si>
    <t>6121</t>
  </si>
  <si>
    <t>9122</t>
  </si>
  <si>
    <t>6122</t>
  </si>
  <si>
    <t xml:space="preserve"> X</t>
  </si>
  <si>
    <t>03</t>
  </si>
  <si>
    <t xml:space="preserve">  îáÕÇ NN</t>
  </si>
  <si>
    <t>´Ûáõç»ï³ÛÇÝ Í³Ëë»ñÇ ·áñÍ³é³Ï³Ý ¹³ë³Ï³ñ·Ù³Ý µ³ÅÇÝÝ»ñÇ, ËÙµ»ñÇ ¨ ¹³ë»ñÇ ³Ýí³ÝáõÙÝ»ñÁ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</si>
  <si>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</si>
  <si>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</si>
  <si>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</si>
  <si>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</si>
  <si>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</si>
  <si>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</si>
  <si>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</si>
  <si>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</si>
  <si>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</si>
  <si>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</si>
  <si>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</si>
  <si>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</si>
  <si>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</si>
  <si>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</si>
  <si>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 xml:space="preserve">ÀÝ¹Ñ³Ýáõñ µÝáõÛÃÇ Ñ³Ýñ³ÛÇÝ Í³é³ÛáõÃÛáõÝÝ»ñ (³ÛÉ ¹³ë»ñÇÝ ãå³ïÏ³ÝáÕ) </t>
  </si>
  <si>
    <t xml:space="preserve">Համայնքապետարանի ենթակա ՀՈԱԿ-ների տարածքներում տեսանկարահանող սարքերի տեղադրում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</si>
  <si>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</si>
  <si>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</si>
  <si>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</si>
  <si>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</si>
  <si>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</si>
  <si>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è³½Ù³Ï³Ý å³ßïå³ÝáõÃÛáõÝ</t>
  </si>
  <si>
    <t xml:space="preserve">è³½Ù³Ï³Ý å³ßïå³ÝáõÃÛáõÝ 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</si>
  <si>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</si>
  <si>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</si>
  <si>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</si>
  <si>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</si>
  <si>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</si>
  <si>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</si>
  <si>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</si>
  <si>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</si>
  <si>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</si>
  <si>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</si>
  <si>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</si>
  <si>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</si>
  <si>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</si>
  <si>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</si>
  <si>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</si>
  <si>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</si>
  <si>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</si>
  <si>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</si>
  <si>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</si>
  <si>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</si>
  <si>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</si>
  <si>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 xml:space="preserve">¶ÛáõÕ³ïÝï»ëáõÃÛáõÝ </t>
  </si>
  <si>
    <t>²Ý³ëÝ³µáõÅ³Ï³Ý Í³é³ÛáõÃÛáõÝÝ»ñ</t>
  </si>
  <si>
    <t>Ð³Ï³Ï³ñÏï³ÛÇÝ Ï³Û³ÝÝ»ñÇ å³Ñå³ÝáõÙ,ëå³ë³ñÏáõÙ</t>
  </si>
  <si>
    <t xml:space="preserve">²Ýï³é³ÛÇÝ ïÝï»ëáõÃÛáõÝ </t>
  </si>
  <si>
    <t>ÒÏÝáñëáõÃÛáõÝ ¨ áñëáñ¹áõÃÛáõÝ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</si>
  <si>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</si>
  <si>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</si>
  <si>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</si>
  <si>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</si>
  <si>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</si>
  <si>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</si>
  <si>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</si>
  <si>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</si>
  <si>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</si>
  <si>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</si>
  <si>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</si>
  <si>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</si>
  <si>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</si>
  <si>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</si>
  <si>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</si>
  <si>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</si>
  <si>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</si>
  <si>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</si>
  <si>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</si>
  <si>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</si>
  <si>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</si>
  <si>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</si>
  <si>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</si>
  <si>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</si>
  <si>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</si>
  <si>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</si>
  <si>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</si>
  <si>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</si>
  <si>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</si>
  <si>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 xml:space="preserve">Î»Õï³çñ»ñÇ Ñ»é³óáõÙ 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</si>
  <si>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</si>
  <si>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</si>
  <si>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</si>
  <si>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</si>
  <si>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</si>
  <si>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</si>
  <si>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</si>
  <si>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</si>
  <si>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</si>
  <si>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</si>
  <si>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Բազմաբնակարան շենքերի տանիքների կապիտալ նորոգում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</si>
  <si>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</si>
  <si>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</si>
  <si>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</si>
  <si>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</si>
  <si>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</si>
  <si>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</si>
  <si>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</si>
  <si>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</si>
  <si>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</si>
  <si>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</si>
  <si>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</si>
  <si>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</si>
  <si>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</si>
  <si>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</si>
  <si>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</si>
  <si>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</si>
  <si>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</si>
  <si>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</si>
  <si>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</si>
  <si>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</si>
  <si>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</si>
  <si>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</si>
  <si>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</si>
  <si>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 xml:space="preserve">Ü³Ë³¹åñáó³Ï³Ý ÏñÃáõÃÛáõÝ </t>
  </si>
  <si>
    <t>այդ թվում</t>
  </si>
  <si>
    <t xml:space="preserve">î³ññ³Ï³Ý ÁÝ¹Ñ³Ýáõñ ÏñÃáõÃÛáõÝ 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</si>
  <si>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</si>
  <si>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</si>
  <si>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</si>
  <si>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</si>
  <si>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</si>
  <si>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</si>
  <si>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</si>
  <si>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</si>
  <si>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</si>
  <si>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</si>
  <si>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</si>
  <si>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</si>
  <si>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</si>
  <si>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</si>
  <si>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</si>
  <si>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</si>
  <si>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</si>
  <si>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</si>
  <si>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</si>
  <si>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</si>
  <si>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</si>
  <si>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å³ßïå³ÝáõÃÛ³ÝÁ ïñ³Ù³¹ñíáÕ ûÅ³¹³Ï Í³é³ÛáõÃÛáõÝÝ»ñ (³ÛÉ ¹³ë»ñÇÝ ãå³ïÏ³ÝáÕ)</t>
  </si>
  <si>
    <t xml:space="preserve">ÐÐ Ï³é³í³ñáõÃÛ³Ý ¨ Ñ³Ù³ÛÝùÝ»ñÇ å³Ñáõëï³ÛÇÝ ýáÝ¹ 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</si>
  <si>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</si>
  <si>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r>
      <t xml:space="preserve">** </t>
    </r>
    <r>
      <rPr>
        <sz val="10"/>
        <rFont val="Arial LatArm"/>
        <family val="2"/>
      </rPr>
      <t>Ü»ñÏ³Û³óíáõÙ ¿ ¹ñ³Ù³ñÏÕ³ÛÇÝ Í³ËëÁ:</t>
    </r>
  </si>
  <si>
    <t xml:space="preserve"> ÐáõÕ³ñÏ³íáñáõÃÛ³Ý Ýå³ëïÝ»ñ µÛáõç»Çó </t>
  </si>
  <si>
    <t xml:space="preserve">²ÛÉ Ýå³ëïÝ»ñ µÛáõç»ÛÇó       </t>
  </si>
  <si>
    <t>ÀÝÃ³óÇÏ ¹ñ³Ù³ßÝáñÑÝ»ñ å»ï³Ï³Ý ¨ Ñ³Ù³ÛÝùÝ»ñÇ áã ³é¨ïñ³ÛÇÝ Ï³½Ù³Ï»ñåáõÃÛáõÝÝ»ñÇÝ</t>
  </si>
  <si>
    <t xml:space="preserve">ÀÝÃ³óÇÏ ¹ñ³Ù³ßÝáñÑÝ»ñ å»ï³Ï³Ý ¨ Ñ³Ù³ÛÝùÝ»ñÇ áã ³é¨ïñ³ÛÇÝ Ï³½Ù³Ï»ñåáõÃÛáõÝÝ»ñÇÝ </t>
  </si>
  <si>
    <t>,,,,,,,, Ù³ÝÏ³å³ñï»½ Ðà²Î</t>
  </si>
  <si>
    <t>,,,,,,,,,,  Ù³ÝÏ³å³ñï»½ Ðà²Î</t>
  </si>
  <si>
    <t xml:space="preserve">Ð³ïáõÏ Ýå³ï³Ï³ÛÇÝ ³ÛÉ ÝÛáõÃ»ñ </t>
  </si>
  <si>
    <t xml:space="preserve"> ÀÝ¹Ñ³Ýáõñ µÝáõÛÃÇ ³ÛÉ Í³é³ÛáõÃÛáõÝÝ»ñ </t>
  </si>
  <si>
    <t xml:space="preserve"> Þ»Ýù»ñÇ ¨ ßÇÝáõÃÛáõÝÝ»ñÇ Ï³åÇï³É í»ñ³Ýáñá·áõÙ                                                                           այդ թվում</t>
  </si>
  <si>
    <t xml:space="preserve">²ÛÉ Ï³åÇï³É ¹ñ³Ù³ßÝáñÑÝ»ñ                               </t>
  </si>
  <si>
    <t xml:space="preserve">¾Ý»ñ·»ïÇÏ  Í³é³ÛáõÃÛáõÝÝ»ñ </t>
  </si>
  <si>
    <t xml:space="preserve"> -ä³ñï³¹Çñ í×³ñÝ»ñ </t>
  </si>
  <si>
    <t xml:space="preserve"> 4823</t>
  </si>
  <si>
    <t xml:space="preserve">²×»óíáÕ ³ÏïÇíÝ»ñ   </t>
  </si>
  <si>
    <t xml:space="preserve"> 5131</t>
  </si>
  <si>
    <t xml:space="preserve"> Þ»Ýù»ñÇ ¨ ßÇÝáõÃÛáõÝÝ»ñÇ Ï³åÇï³É í»ñ³Ýáñá·áõÙ                                         այդ  թվում</t>
  </si>
  <si>
    <t xml:space="preserve">5113     </t>
  </si>
  <si>
    <t xml:space="preserve"> Ð³ïáõÏ Ýå³ï³Ï³ÛÇÝ ³ÛÉ ÝÛáõÃ»ñ  </t>
  </si>
  <si>
    <t xml:space="preserve">Ø»ù»Ý³Ý»ñÇ ¨ ë³ñù³íáñáõÙÝ»ñÇ ÁÝÃ³óÇÏ Ýáñá·áõÙ ¨ å³Ñå³ÝáõÙ </t>
  </si>
  <si>
    <t xml:space="preserve"> Ü³Ë³·Í³Ñ»ï³½áï³Ï³Ý Í³Ëë»ñ </t>
  </si>
  <si>
    <t xml:space="preserve"> 5129 </t>
  </si>
  <si>
    <t>²ÛÉ Ù»ù»Ý³Ý»ñ ¨ ë³ñù³íáñáõÙÝ»ñ                այդ թվում</t>
  </si>
  <si>
    <t>Þ»Ýù»ñÇ ¨ ßÇÝáõÃÛáõÝÝ»ñÇ Ï³éáõóáõÙ                   այդ թվում</t>
  </si>
  <si>
    <t xml:space="preserve">5112 </t>
  </si>
  <si>
    <t xml:space="preserve">ä³ñï³¹Çñ í×³ñÝ»ñ </t>
  </si>
  <si>
    <t xml:space="preserve">ÜíÇñ³ïíáõÃÛáõÝÝ»ñ ³ÛÉ ß³ÑáõÛÃ ãÑ»ï³åÝ¹áÕ Ï³½Ù³Ï»ñåáõÃÛáõÝÝ»ñÇÝ </t>
  </si>
  <si>
    <t xml:space="preserve">²ÛÉ Ï³åÇï³É ¹ñ³Ù³ßÝáñÑÝ»ñ                                        </t>
  </si>
  <si>
    <t xml:space="preserve">Ð³ïáõÏ Ýå³ï³Ï³ÛÇÝ ³ÛÉ ÝÛáõÃ»ñ  </t>
  </si>
  <si>
    <t xml:space="preserve">Î»Ýó³Õ³ÛÇÝ ¨ Ñ³Ýñ³ÛÇÝ ëÝÝ¹Ç ÝÛáõÃ»ñ </t>
  </si>
  <si>
    <t xml:space="preserve">Ø³ëÝ³·Çï³Ï³Ý Í³é³ÛáõÃÛáõÝÝ»ñ </t>
  </si>
  <si>
    <t xml:space="preserve">î»Õ³Ï³ïí³Ï³Ý Í³é³ÛáõÃÛáõÝÝ»ñ </t>
  </si>
  <si>
    <t xml:space="preserve"> Ð³Ù³Ï³ñ·ã³ÛÇÝ Í³é³ÛáõÃÛáõÝÝ»ñ</t>
  </si>
  <si>
    <t xml:space="preserve">4232 </t>
  </si>
  <si>
    <t xml:space="preserve">¶ñ³ë»ÝÛ³Ï³ÛÇÝ ÝÛáõÃ»ñ ¨ Ñ³·áõëï  </t>
  </si>
  <si>
    <t xml:space="preserve"> Ø»ù»Ý³Ý»ñÇ ¨ ë³ñù³íáñáõÙÝ»ñÇ ÁÝÃ³óÇÏ Ýáñá·áõÙ ¨ å³Ñå³ÝáõÙ </t>
  </si>
  <si>
    <t xml:space="preserve">Ü»ñùÇÝ ·áñÍáõÕáõÙÝ»ñ </t>
  </si>
  <si>
    <t xml:space="preserve"> Î³åÇ Í³é³ÛáõÃÛáõÝÝ»ñ </t>
  </si>
  <si>
    <t xml:space="preserve">²ßË³ïáÕÝ»ñÇ ³ßË³ï³í³ñÓ»ñ ¨ Ñ³í»É³í×³ñÝ»ñ </t>
  </si>
  <si>
    <t xml:space="preserve"> ì³ñã³Ï³Ý ë³ñù³íáñáõÙÝ»ñ       </t>
  </si>
  <si>
    <t xml:space="preserve">²ÛÉ Ñ³ñÏ»ñ </t>
  </si>
  <si>
    <t>îñ³Ýëåáñï³ÛÇÝ ÝÛáõÃ»ñ</t>
  </si>
  <si>
    <t xml:space="preserve">Þ»Ýù»ñÇ ¨ Ï³éáõÛóÝ»ñÇ ÁÝÃ³óÇÏ Ýáñá·áõÙ ¨ å³Ñå³ÝáõÙ </t>
  </si>
  <si>
    <t>Ø³ëÝ³·Çï³Ï³Ý Í³é³ÛáõÃÛáõÝÝ»ñ</t>
  </si>
  <si>
    <t xml:space="preserve"> 4241</t>
  </si>
  <si>
    <t xml:space="preserve">Ü»ñÏ³Û³óáõóã³Ï³Ý Í³Ëë»ñ </t>
  </si>
  <si>
    <t xml:space="preserve"> î»Õ³Ï³ïí³Ï³Ý Í³é³ÛáõÃÛáõÝÝ»ñ</t>
  </si>
  <si>
    <t xml:space="preserve"> 4234</t>
  </si>
  <si>
    <t xml:space="preserve">Ð³Ù³Ï³ñ·ã³ÛÇÝ Í³é³ÛáõÃÛáõÝÝ»ñ </t>
  </si>
  <si>
    <t xml:space="preserve"> ²å³Ñáí³·ñ³Ï³Ý Í³Ëë»ñ </t>
  </si>
  <si>
    <t xml:space="preserve">Î³åÇ Í³é³ÛáõÃÛáõÝÝ»ñ </t>
  </si>
  <si>
    <t xml:space="preserve">ÎáÙáõÝ³É Í³é³ÛáõÃÛáõÝÝ»ñ </t>
  </si>
  <si>
    <t xml:space="preserve"> ä³ñ·¨³ïñáõÙÝ»ñ, ¹ñ³Ù³Ï³Ý Ëñ³ËáõëáõÙÝ»ñ ¨ Ñ³ïáõÏ í×³ñÝ»ñ </t>
  </si>
  <si>
    <t xml:space="preserve"> ²ßË³ïáÕÝ»ñÇ ³ßË³ï³í³ñÓ»ñ ¨ Ñ³í»É³í×³ñÝ»ñ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</si>
  <si>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</si>
  <si>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</si>
  <si>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</si>
  <si>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</si>
  <si>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</si>
  <si>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</si>
  <si>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</si>
  <si>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</si>
  <si>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</si>
  <si>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</si>
  <si>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</si>
  <si>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</si>
  <si>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 xml:space="preserve"> îáÕÇ NN  </t>
  </si>
  <si>
    <t xml:space="preserve"> NN </t>
  </si>
  <si>
    <t>աԽՈՒՐՅԱՆ Ð²Ø²ÚÜøÆ 2021ԹՎԱԿԱՆԻ  ´ÚàôæºÆ Ð²ìºÈàôð¸Æ ú¶î²¶àðÌØ²Ü àôÔÔàôÂÚàôÜÜºðÀ  Î²Ø ¸ºüÆòÆîÆ (ä²Î²êàôð¸Æ)</t>
  </si>
  <si>
    <t xml:space="preserve">     X</t>
  </si>
  <si>
    <t xml:space="preserve">áñÇó` </t>
  </si>
  <si>
    <t xml:space="preserve">  - ÃáÕ³ñÏáõÙÇó ¨ ï»Õ³µ³ßËáõÙÇó Ùáõïù»ñ</t>
  </si>
  <si>
    <t xml:space="preserve">  - ÑÇÙÝ³Ï³Ý ·áõÙ³ñÇ Ù³ñáõÙ</t>
  </si>
  <si>
    <t>å»ï³Ï³Ý µÛáõç»Çó</t>
  </si>
  <si>
    <t>³ÛÉ ³ÕµÛáõñÝ»ñÇó</t>
  </si>
  <si>
    <t>ÐÐ å»ï³Ï³Ý µÛáõç»ÇÝ</t>
  </si>
  <si>
    <t>³ÛÉ ³ÕµÛáõñÝ»ñÇÝ</t>
  </si>
  <si>
    <t>ÐÐ å»ï³Ï³Ý µÛáõç»Çó</t>
  </si>
  <si>
    <t>ÐÐ ³ÛÉ Ñ³Ù³ÛÝùÝ»ñÇ µÛáõç»Ý»ñÇó</t>
  </si>
  <si>
    <t>ÐÐ ³ÛÉ Ñ³Ù³ÛÝùÝ»ñÇ µÛáõç»Ý»ñÇÝ</t>
  </si>
  <si>
    <t xml:space="preserve"> - Ñ³Ù³ÛÝù³ÛÇÝ ë»÷³Ï³ÝáõÃÛ³Ý µ³ÅÝ»ïáÙë»ñÇ ¨ Ï³åÇï³ÉáõÙ Ñ³Ù³ÛÝùÇ Ù³ëÝ³ÏóáõÃÛ³Ý Çñ³óáõÙÇó Ùáõïù»ñ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</si>
  <si>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</si>
  <si>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µ³ÅÝ»ïáÙë»ñ ¨ Ï³åÇï³ÉáõÙ ³ÛÉ Ù³ëÝ³ÏóáõÃÛáõÝ Ó»éùµ»ñáõÙ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</si>
  <si>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</si>
  <si>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</si>
  <si>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</si>
  <si>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³Û¹ ÃíáõÙ` 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</si>
  <si>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</si>
  <si>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</si>
  <si>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</si>
  <si>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</si>
  <si>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</si>
  <si>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</si>
  <si>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</si>
  <si>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</si>
  <si>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8199³</t>
  </si>
  <si>
    <t>áñÇó` Í³Ëë»ñÇ ýÇÝ³Ýë³íáñÙ³ÝÁ ãáõÕÕí³Í Ñ³Ù³ÛÝùÇ µÛáõç»Ç ÙÇçáóÝ»ñÇ ï³ñ»ëÏ½µÇ ³½³ï ÙÝ³óáñ¹Ç ·áõÙ³ñÁ</t>
  </si>
  <si>
    <t xml:space="preserve">  - í³ñÏ»ñÇ ëï³óáõÙ</t>
  </si>
  <si>
    <t xml:space="preserve">  - ëï³óí³Í í³ñÏ»ñÇ ÑÇÙÝ³Ï³Ý  ·áõÙ³ñÇ Ù³ñáõÙ</t>
  </si>
  <si>
    <t xml:space="preserve">  - ÷áË³ïíáõÃÛáõÝÝ»ñÇ ëï³óáõÙ</t>
  </si>
  <si>
    <t xml:space="preserve">  - ëï³óí³Í ÷áË³ïíáõÃÛáõÝÝ»ñÇ ·áõÙ³ñÇ Ù³ñáõÙ</t>
  </si>
  <si>
    <r>
      <t>*</t>
    </r>
    <r>
      <rPr>
        <sz val="10"/>
        <rFont val="Arial LatArm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</si>
  <si>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LatArm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</si>
  <si>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LatArm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</si>
  <si>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LatArm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</si>
  <si>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r>
      <t xml:space="preserve">                         ÀÜ¸²ØºÜÀ`                                </t>
    </r>
    <r>
      <rPr>
        <sz val="8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</si>
  <si>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8"/>
        <rFont val="Arial LatArm"/>
        <family val="2"/>
      </rPr>
      <t>(ïáÕ 8110+ïáÕ 8160)</t>
    </r>
  </si>
  <si>
    <r>
      <t xml:space="preserve"> 1.1. ²ñÅ»ÃÕÃ»ñ (µ³ó³éáõÃÛ³Ùµ µ³ÅÝ»ïáÙë»ñÇ ¨ Ï³åÇï³ÉáõÙ ³ÛÉ Ù³ëÝ³ÏóáõÃÛ³Ý) </t>
    </r>
    <r>
      <rPr>
        <sz val="8"/>
        <rFont val="Arial LatArm"/>
        <family val="2"/>
      </rPr>
      <t>(ïáÕ 8112+ïáÕ 8113)</t>
    </r>
  </si>
  <si>
    <r>
      <t>1.2. ì³ñÏ»ñ ¨ ÷áË³ïíáõÃÛáõÝÝ»ñ (ëï³óáõÙ ¨ Ù³ñáõÙ)                                                                     (</t>
    </r>
    <r>
      <rPr>
        <sz val="8"/>
        <rFont val="Arial LatArm"/>
        <family val="2"/>
      </rPr>
      <t>ïáÕ 8121+ïáÕ8140)</t>
    </r>
    <r>
      <rPr>
        <b/>
        <sz val="8"/>
        <rFont val="Arial LatArm"/>
        <family val="2"/>
      </rPr>
      <t xml:space="preserve"> </t>
    </r>
  </si>
  <si>
    <r>
      <t xml:space="preserve">1.2.1. ì³ñÏ»ñ </t>
    </r>
    <r>
      <rPr>
        <sz val="8"/>
        <rFont val="Arial LatArm"/>
        <family val="2"/>
      </rPr>
      <t>(ïáÕ 8122+ïáÕ 8130)</t>
    </r>
  </si>
  <si>
    <r>
      <t xml:space="preserve">  - í³ñÏ»ñÇ ëï³óáõÙ </t>
    </r>
    <r>
      <rPr>
        <i/>
        <sz val="8"/>
        <rFont val="Arial LatArm"/>
        <family val="2"/>
      </rPr>
      <t>(ïáÕ 8123+ïáÕ 8124)</t>
    </r>
  </si>
  <si>
    <r>
      <t xml:space="preserve">  - ëï³óí³Í í³ñÏ»ñÇ ÑÇÙÝ³Ï³Ý  ·áõÙ³ñÇ Ù³ñáõÙ  </t>
    </r>
    <r>
      <rPr>
        <i/>
        <sz val="8"/>
        <rFont val="Arial LatArm"/>
        <family val="2"/>
      </rPr>
      <t>(ïáÕ 8131+ïáÕ 8132)</t>
    </r>
  </si>
  <si>
    <r>
      <t xml:space="preserve">1.2.2. öáË³ïíáõÃÛáõÝÝ»ñ </t>
    </r>
    <r>
      <rPr>
        <i/>
        <sz val="8"/>
        <rFont val="Arial LatArm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</si>
  <si>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8"/>
        <rFont val="Arial LatArm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</si>
  <si>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8"/>
        <rFont val="Arial LatArm"/>
        <family val="2"/>
      </rPr>
      <t>(ïáÕ 8151+ïáÕ 8152)</t>
    </r>
  </si>
  <si>
    <r>
      <t xml:space="preserve">2. üÆÜ²Üê²Î²Ü ²ÎîÆìÜºð                                                     </t>
    </r>
    <r>
      <rPr>
        <i/>
        <sz val="8"/>
        <rFont val="Arial LatArm"/>
        <family val="2"/>
      </rPr>
      <t>(ïáÕ8161+ïáÕ8170+ïáÕ8190-ïáÕ8197+ïáÕ8198+ïáÕ8199)</t>
    </r>
  </si>
  <si>
    <r>
      <t xml:space="preserve">2.1. ´³ÅÝ»ïáÙë»ñ ¨ Ï³åÇï³ÉáõÙ ³ÛÉ Ù³ëÝ³ÏóáõÃÛáõÝ </t>
    </r>
    <r>
      <rPr>
        <sz val="8"/>
        <rFont val="Arial LatArm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</si>
  <si>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8"/>
        <rFont val="Arial LatArm"/>
        <family val="2"/>
      </rPr>
      <t>(ïáÕ 8191+ïáÕ 8194-ïáÕ 8193)</t>
    </r>
  </si>
  <si>
    <r>
      <t xml:space="preserve">2.6. Ð³Ù³ÛÝùÇ µÛáõç»Ç Ñ³ßíáõÙ ÙÇçáóÝ»ñÇ ÙÝ³óáñ¹Ý»ñÁ Ñ³ßí»ïáõ Å³Ù³Ý³Ï³Ñ³ïí³ÍáõÙ  </t>
    </r>
    <r>
      <rPr>
        <sz val="8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</si>
  <si>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8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</si>
  <si>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8"/>
        <rFont val="Arial LatArm"/>
        <family val="2"/>
      </rPr>
      <t>(ïáÕ 8211+ïáÕ 8220)</t>
    </r>
  </si>
  <si>
    <r>
      <t xml:space="preserve"> 1.1. ²ñÅ»ÃÕÃ»ñ (µ³ó³éáõÃÛ³Ùµ µ³ÅÝ»ïáÙë»ñÇ ¨ Ï³åÇï³ÉáõÙ ³ÛÉ Ù³ëÝ³ÏóáõÃÛ³Ý) </t>
    </r>
    <r>
      <rPr>
        <sz val="8"/>
        <rFont val="Arial LatArm"/>
        <family val="2"/>
      </rPr>
      <t>(ïáÕ 8212+ïáÕ 8213)</t>
    </r>
  </si>
  <si>
    <r>
      <t xml:space="preserve">1.2. ì³ñÏ»ñ ¨ ÷áË³ïíáõÃÛáõÝÝ»ñ (ëï³óáõÙ ¨ Ù³ñáõÙ)                          </t>
    </r>
    <r>
      <rPr>
        <sz val="8"/>
        <rFont val="Arial LatArm"/>
        <family val="2"/>
      </rPr>
      <t>ïáÕ 8221+ïáÕ 8240</t>
    </r>
  </si>
  <si>
    <r>
      <t xml:space="preserve">1.2.1. ì³ñÏ»ñ </t>
    </r>
    <r>
      <rPr>
        <sz val="8"/>
        <rFont val="Arial LatArm"/>
        <family val="2"/>
      </rPr>
      <t>(ïáÕ 8222+ïáÕ 8230)</t>
    </r>
  </si>
  <si>
    <r>
      <t xml:space="preserve">1.2.2. öáË³ïíáõÃÛáõÝÝ»ñ </t>
    </r>
    <r>
      <rPr>
        <sz val="8"/>
        <rFont val="Arial LatArm"/>
        <family val="2"/>
      </rPr>
      <t>(ïáÕ 8241+ïáÕ 8250)</t>
    </r>
  </si>
  <si>
    <t xml:space="preserve">ընդհանուր բնույթի ծառայություններ </t>
  </si>
  <si>
    <t>տեղեկատվական ծառ.</t>
  </si>
  <si>
    <t xml:space="preserve">                                                         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</si>
  <si>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</si>
  <si>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</si>
  <si>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</si>
  <si>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</si>
  <si>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ՀՀ համայնքների 2024-2026թթ.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</si>
  <si>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2022փաստացի</t>
  </si>
  <si>
    <t>2024թ կանխատեսված և 2023թ. հաստատված բյուջեի տարբերության վերաբերյալ հիմնավորումներ</t>
  </si>
  <si>
    <t>ՖՏԵՀՀ բաժին, վարչական ղեկավարներ</t>
  </si>
  <si>
    <t>ՔԿԱԳ բաժնի մասնագետ</t>
  </si>
  <si>
    <t xml:space="preserve">                        Ð³í»Éí³Í  N 3                                   Հայաստանի Հանրապետության Շիրակի մարզի Անի համայնքի ավագանու 2023 թվականի նոյեմբերի 30-ի N 96-Ն որոշման</t>
  </si>
  <si>
    <t xml:space="preserve">              Ð³í»Éí³Í  N 4                                        Հայաստանի Հանրապետության Շիրակի մարզի Անի համայնքի ավագանու 2023 թվականի նոյեմբերի 30-ի N 96-Ն որոշման</t>
  </si>
  <si>
    <t>ՀՀ Շիրակի մարզի Անի համայնքի 2023-2025թթ.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</si>
  <si>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Շիրակի մարզի Անի համայնքի 2024-2026թթ.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</si>
  <si>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Ð³í»Éí³Í  N 5                                        Հայաստանի Հանրապետության Շիրակի մարզի Անի համայնքի ավագանու 2023 թվականի նոյեմբերի 30-ի N 96-Ն որոշման</t>
  </si>
  <si>
    <t>ՀՀ Շիրակի մարզի Անի համայնքի 2024-2026թթ. միջնաժամկետ ծախսերի ծրագրերի հավելուրդը (դեֆիցիտը)</t>
  </si>
  <si>
    <t xml:space="preserve">ՀՀ Շիրակի մարզի Անի համայնքի  2023-2025թթ. միջնաժամկետ ծախսերի ծրագրերի դեֆիցիտի (պակացուրդի) ֆինանսավորումը ըստ աղբյուրների    </t>
  </si>
  <si>
    <t xml:space="preserve">                       Ð³í»Éí³Í  N 8                            Հայաստանի Հանրապետության Շիրակի մարզի Անի համայնքի ավագանու 2023 թվականի նոյեմբերի 30-ի N 96-Ն որոշման</t>
  </si>
  <si>
    <t xml:space="preserve">ՀՀ Շիրակի մարզի Անի համայնքի միջնաժամկետ ծախսերի ծրագրի 2024-2026թթ. վարչական և ֆոնդային մասերի եկամուտները` ըստ ձևավորման աղբյուրների </t>
  </si>
  <si>
    <t>ՀՀ Շիրակի մարզի Անի համայնքի ղեկավար                                                 Ա, ՍԱՐԻԲԵԿՅԱՆ</t>
  </si>
  <si>
    <t>ՀՀ Շիրակի մարզի Անի համայնքի ղեկավար                                                 Ա. ՍԱՐԻԲԵԿՅԱՆ</t>
  </si>
  <si>
    <t>ՀՀ Շիրակի մարզի Անի համայնքի ղեկավար                                   Ա. ՍԱՐԻԲԵԿՅԱՆ</t>
  </si>
  <si>
    <t xml:space="preserve">                           Ð³í»Éí³Í  N 6                      Հայաստանի Հանրապետության Շիրակի մարզի Անի համայնքի ավագանու 2023 թվականի նոյեմբերի 30-ի N 96-Ն որոշման</t>
  </si>
  <si>
    <t xml:space="preserve">                         Ð³í»Éí³Í  N 7               Հայաստանի Հանրապետության Շիրակի մարզի Անի համայնքի ավագանու 2023 թվականի նոյեմբերի 30-ի N 96-Ն որոշման</t>
  </si>
  <si>
    <t xml:space="preserve">                Ð³í»Éí³Í  N 2                      Հայաստանի Հանրապետության Շիրակի մարզի Անի համայնքի ավագանու 2023 թվականի նոյեմբերի 30-ի N 96-Ն որոշման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</si>
</sst>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 &quot;#,##0_);\(&quot; &quot;#,##0\)"/>
    <numFmt numFmtId="183" formatCode="&quot; &quot;#,##0_);[Red]\(&quot; &quot;#,##0\)"/>
    <numFmt numFmtId="184" formatCode="&quot; &quot;#,##0.00_);\(&quot; &quot;#,##0.00\)"/>
    <numFmt numFmtId="185" formatCode="&quot; &quot;#,##0.00_);[Red]\(&quot; &quot;#,##0.00\)"/>
    <numFmt numFmtId="186" formatCode="_(\$* #,##0_);_(\$* \(#,##0\);_(\$* &quot;-&quot;_);_(@_)"/>
    <numFmt numFmtId="187" formatCode="_(\$* #,##0.00_);_(\$* \(#,##0.00\);_(\$* &quot;-&quot;??_);_(@_)"/>
    <numFmt numFmtId="188" formatCode="#,##0.0\ ;\(#,##0.0\)"/>
    <numFmt numFmtId="189" formatCode="#,##0&quot;  &quot;;[Red]\-#,##0&quot;  &quot;"/>
    <numFmt numFmtId="190" formatCode="#,##0.00&quot;  &quot;;[Red]\-#,##0.00&quot;  &quot;"/>
    <numFmt numFmtId="191" formatCode="#,##0.0_);\(#,##0.0\)"/>
    <numFmt numFmtId="192" formatCode="_(* #,##0.0_);_(* \(#,##0.0\);_(* &quot;-&quot;??_);_(@_)"/>
    <numFmt numFmtId="193" formatCode="#,##0.0"/>
    <numFmt numFmtId="194" formatCode="#,##0.0&quot;  &quot;;\-#,##0.0&quot;  &quot;"/>
    <numFmt numFmtId="195" formatCode="0.0"/>
    <numFmt numFmtId="196" formatCode="000"/>
    <numFmt numFmtId="197" formatCode="0000"/>
    <numFmt numFmtId="198" formatCode="#,##0.00\ ;\(#,##0.00\)"/>
  </numFmts>
  <fonts count="67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sz val="8"/>
      <name val="Arial Armenian"/>
      <family val="2"/>
    </font>
    <font>
      <b/>
      <sz val="12"/>
      <name val="Arial LatArm"/>
      <family val="2"/>
    </font>
    <font>
      <sz val="9"/>
      <name val="Arial LatArm"/>
      <family val="2"/>
    </font>
    <font>
      <b/>
      <i/>
      <sz val="12"/>
      <name val="Arial LatArm"/>
      <family val="2"/>
    </font>
    <font>
      <sz val="11"/>
      <name val="Arial LatArm"/>
      <family val="2"/>
    </font>
    <font>
      <b/>
      <i/>
      <sz val="9"/>
      <name val="Arial LatArm"/>
      <family val="2"/>
    </font>
    <font>
      <sz val="10"/>
      <color indexed="10"/>
      <name val="Arial LatArm"/>
      <family val="2"/>
    </font>
    <font>
      <b/>
      <sz val="14"/>
      <name val="Arial LatArm"/>
      <family val="2"/>
    </font>
    <font>
      <i/>
      <sz val="8"/>
      <name val="Arial LatArm"/>
      <family val="2"/>
    </font>
    <font>
      <sz val="11"/>
      <name val="Arial Armenian"/>
      <family val="2"/>
    </font>
    <font>
      <b/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LatArm"/>
      <family val="2"/>
    </font>
    <font>
      <sz val="8"/>
      <color indexed="10"/>
      <name val="Arial Armenian"/>
      <family val="2"/>
    </font>
    <font>
      <sz val="10"/>
      <color indexed="8"/>
      <name val="Arial LatArm"/>
      <family val="2"/>
    </font>
    <font>
      <sz val="10"/>
      <name val="Arial Armenian"/>
      <family val="2"/>
    </font>
    <font>
      <sz val="10"/>
      <color indexed="10"/>
      <name val="Arial Armenian"/>
      <family val="2"/>
    </font>
    <font>
      <b/>
      <sz val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LatArm"/>
      <family val="2"/>
    </font>
    <font>
      <sz val="8"/>
      <color rgb="FFFF0000"/>
      <name val="Arial Armenian"/>
      <family val="2"/>
    </font>
    <font>
      <sz val="10"/>
      <color theme="1"/>
      <name val="Arial LatArm"/>
      <family val="2"/>
    </font>
    <font>
      <sz val="10"/>
      <color rgb="FFFF0000"/>
      <name val="Arial LatArm"/>
      <family val="2"/>
    </font>
    <font>
      <sz val="10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rgb="FFFFFFFF"/>
      </left>
      <right style="hair">
        <color rgb="FFFFFFFF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5" fillId="0" borderId="1" applyNumberFormat="0" applyFont="0" applyFill="0" applyAlignment="0" applyProtection="0"/>
    <xf numFmtId="0" fontId="10" fillId="0" borderId="2" applyNumberFormat="0" applyFill="0" applyProtection="0">
      <alignment horizontal="center" vertical="center"/>
    </xf>
    <xf numFmtId="4" fontId="6" fillId="0" borderId="3" applyFill="0" applyProtection="0">
      <alignment horizontal="center" vertical="center"/>
    </xf>
    <xf numFmtId="181" fontId="4" fillId="0" borderId="0" applyFont="0" applyFill="0" applyBorder="0" applyAlignment="0" applyProtection="0"/>
    <xf numFmtId="0" fontId="10" fillId="0" borderId="2" applyNumberFormat="0" applyFill="0" applyProtection="0">
      <alignment horizontal="left" vertical="center" wrapText="1"/>
    </xf>
    <xf numFmtId="0" fontId="10" fillId="0" borderId="3" applyNumberFormat="0" applyFill="0" applyProtection="0">
      <alignment horizontal="left" vertical="center" wrapText="1"/>
    </xf>
    <xf numFmtId="0" fontId="4" fillId="0" borderId="0">
      <alignment/>
      <protection/>
    </xf>
    <xf numFmtId="0" fontId="4" fillId="0" borderId="0">
      <alignment/>
      <protection/>
    </xf>
    <xf numFmtId="4" fontId="6" fillId="0" borderId="3" applyFill="0" applyProtection="0">
      <alignment horizontal="right" vertical="center"/>
    </xf>
    <xf numFmtId="0" fontId="6" fillId="0" borderId="2" applyNumberFormat="0" applyFill="0" applyProtection="0">
      <alignment horizontal="right" vertical="center"/>
    </xf>
    <xf numFmtId="4" fontId="10" fillId="0" borderId="2" applyFill="0" applyProtection="0">
      <alignment horizontal="right" vertical="center"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4" applyNumberFormat="0" applyAlignment="0" applyProtection="0"/>
    <xf numFmtId="0" fontId="48" fillId="26" borderId="5" applyNumberFormat="0" applyAlignment="0" applyProtection="0"/>
    <xf numFmtId="0" fontId="49" fillId="26" borderId="4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27" borderId="10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11" applyNumberFormat="0" applyFont="0" applyAlignment="0" applyProtection="0"/>
    <xf numFmtId="13" fontId="4" fillId="0" borderId="0" applyFont="0" applyFill="0" applyProtection="0">
      <alignment/>
    </xf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  <xf numFmtId="190" fontId="4" fillId="0" borderId="0" applyFont="0" applyFill="0" applyProtection="0">
      <alignment/>
    </xf>
    <xf numFmtId="189" fontId="4" fillId="0" borderId="0" applyFont="0" applyFill="0" applyProtection="0">
      <alignment/>
    </xf>
    <xf numFmtId="0" fontId="61" fillId="31" borderId="0" applyNumberFormat="0" applyBorder="0" applyAlignment="0" applyProtection="0"/>
  </cellStyleXfs>
  <cellXfs count="545">
    <xf numFmtId="0" fontId="0" fillId="0" borderId="0" xfId="0" applyAlignment="1">
      <alignment/>
    </xf>
    <xf numFmtId="18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88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188" fontId="0" fillId="0" borderId="0" xfId="0" applyNumberFormat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188" fontId="6" fillId="0" borderId="14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left" vertical="center" wrapText="1"/>
    </xf>
    <xf numFmtId="188" fontId="6" fillId="0" borderId="14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/>
    </xf>
    <xf numFmtId="188" fontId="6" fillId="0" borderId="17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88" fontId="6" fillId="0" borderId="0" xfId="0" applyNumberFormat="1" applyFont="1" applyAlignment="1">
      <alignment horizontal="right" vertical="top"/>
    </xf>
    <xf numFmtId="188" fontId="6" fillId="0" borderId="0" xfId="0" applyNumberFormat="1" applyFont="1" applyAlignment="1">
      <alignment horizontal="right" vertical="center"/>
    </xf>
    <xf numFmtId="0" fontId="7" fillId="0" borderId="14" xfId="0" applyFont="1" applyBorder="1" applyAlignment="1">
      <alignment horizontal="center" vertical="top"/>
    </xf>
    <xf numFmtId="188" fontId="6" fillId="0" borderId="0" xfId="0" applyNumberFormat="1" applyFont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88" fontId="6" fillId="0" borderId="17" xfId="0" applyNumberFormat="1" applyFont="1" applyBorder="1" applyAlignment="1">
      <alignment horizontal="right" vertical="center"/>
    </xf>
    <xf numFmtId="188" fontId="6" fillId="0" borderId="0" xfId="0" applyNumberFormat="1" applyFont="1" applyAlignment="1">
      <alignment horizontal="left" vertical="top" wrapText="1"/>
    </xf>
    <xf numFmtId="0" fontId="6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vertical="center"/>
    </xf>
    <xf numFmtId="188" fontId="8" fillId="0" borderId="0" xfId="0" applyNumberFormat="1" applyFont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top"/>
    </xf>
    <xf numFmtId="0" fontId="63" fillId="0" borderId="15" xfId="0" applyFont="1" applyBorder="1" applyAlignment="1">
      <alignment/>
    </xf>
    <xf numFmtId="0" fontId="63" fillId="0" borderId="0" xfId="0" applyFont="1" applyAlignment="1">
      <alignment/>
    </xf>
    <xf numFmtId="0" fontId="10" fillId="0" borderId="2" xfId="34" applyFont="1" applyFill="1" applyBorder="1" applyAlignment="1">
      <alignment horizontal="center" vertical="center"/>
    </xf>
    <xf numFmtId="0" fontId="10" fillId="0" borderId="2" xfId="37" applyFont="1" applyFill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1" fillId="0" borderId="2" xfId="34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6" fillId="0" borderId="2" xfId="37" applyFont="1" applyFill="1" applyBorder="1" applyAlignment="1">
      <alignment horizontal="left" vertical="center" wrapText="1"/>
    </xf>
    <xf numFmtId="0" fontId="6" fillId="0" borderId="2" xfId="34" applyFont="1" applyFill="1" applyBorder="1" applyAlignment="1">
      <alignment horizontal="center" vertical="center"/>
    </xf>
    <xf numFmtId="0" fontId="6" fillId="0" borderId="21" xfId="34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1" xfId="33" applyFont="1" applyFill="1" applyBorder="1" applyAlignment="1">
      <alignment/>
    </xf>
    <xf numFmtId="0" fontId="0" fillId="0" borderId="22" xfId="33" applyFont="1" applyFill="1" applyBorder="1" applyAlignment="1">
      <alignment/>
    </xf>
    <xf numFmtId="0" fontId="0" fillId="0" borderId="23" xfId="33" applyFont="1" applyFill="1" applyBorder="1" applyAlignment="1">
      <alignment/>
    </xf>
    <xf numFmtId="0" fontId="0" fillId="0" borderId="24" xfId="33" applyFont="1" applyFill="1" applyBorder="1" applyAlignment="1">
      <alignment/>
    </xf>
    <xf numFmtId="0" fontId="6" fillId="0" borderId="14" xfId="42" applyFont="1" applyFill="1" applyBorder="1" applyAlignment="1">
      <alignment horizontal="right" vertical="center"/>
    </xf>
    <xf numFmtId="0" fontId="10" fillId="0" borderId="14" xfId="34" applyFont="1" applyFill="1" applyBorder="1" applyAlignment="1">
      <alignment horizontal="center" vertical="center"/>
    </xf>
    <xf numFmtId="0" fontId="10" fillId="0" borderId="14" xfId="37" applyFont="1" applyFill="1" applyBorder="1" applyAlignment="1">
      <alignment horizontal="left" vertical="center" wrapText="1"/>
    </xf>
    <xf numFmtId="4" fontId="10" fillId="0" borderId="14" xfId="43" applyNumberFormat="1" applyFont="1" applyFill="1" applyBorder="1" applyAlignment="1">
      <alignment horizontal="right" vertical="center"/>
    </xf>
    <xf numFmtId="0" fontId="0" fillId="0" borderId="14" xfId="33" applyFont="1" applyFill="1" applyBorder="1" applyAlignment="1">
      <alignment/>
    </xf>
    <xf numFmtId="0" fontId="11" fillId="0" borderId="14" xfId="34" applyFont="1" applyFill="1" applyBorder="1" applyAlignment="1">
      <alignment horizontal="center" vertical="center"/>
    </xf>
    <xf numFmtId="0" fontId="11" fillId="0" borderId="14" xfId="37" applyFont="1" applyFill="1" applyBorder="1" applyAlignment="1">
      <alignment horizontal="left" vertical="center" wrapText="1"/>
    </xf>
    <xf numFmtId="195" fontId="10" fillId="0" borderId="14" xfId="43" applyNumberFormat="1" applyFont="1" applyFill="1" applyBorder="1" applyAlignment="1">
      <alignment horizontal="right" vertical="center"/>
    </xf>
    <xf numFmtId="195" fontId="0" fillId="0" borderId="14" xfId="33" applyNumberFormat="1" applyFont="1" applyFill="1" applyBorder="1" applyAlignment="1">
      <alignment/>
    </xf>
    <xf numFmtId="195" fontId="10" fillId="0" borderId="14" xfId="34" applyNumberFormat="1" applyFont="1" applyFill="1" applyBorder="1" applyAlignment="1">
      <alignment horizontal="center" vertical="center"/>
    </xf>
    <xf numFmtId="0" fontId="5" fillId="0" borderId="25" xfId="0" applyNumberFormat="1" applyFont="1" applyBorder="1" applyAlignment="1">
      <alignment vertical="center" wrapText="1"/>
    </xf>
    <xf numFmtId="0" fontId="0" fillId="0" borderId="1" xfId="33" applyFont="1" applyFill="1" applyBorder="1" applyAlignment="1">
      <alignment/>
    </xf>
    <xf numFmtId="0" fontId="0" fillId="0" borderId="22" xfId="33" applyFont="1" applyFill="1" applyBorder="1" applyAlignment="1">
      <alignment/>
    </xf>
    <xf numFmtId="0" fontId="0" fillId="0" borderId="24" xfId="33" applyFont="1" applyFill="1" applyBorder="1" applyAlignment="1">
      <alignment/>
    </xf>
    <xf numFmtId="195" fontId="6" fillId="0" borderId="2" xfId="43" applyNumberFormat="1" applyFont="1" applyFill="1" applyBorder="1" applyAlignment="1">
      <alignment horizontal="right" vertical="center"/>
    </xf>
    <xf numFmtId="195" fontId="6" fillId="0" borderId="26" xfId="43" applyNumberFormat="1" applyFont="1" applyFill="1" applyBorder="1" applyAlignment="1">
      <alignment horizontal="right" vertical="center"/>
    </xf>
    <xf numFmtId="195" fontId="6" fillId="0" borderId="2" xfId="34" applyNumberFormat="1" applyFont="1" applyFill="1" applyBorder="1" applyAlignment="1">
      <alignment horizontal="center" vertical="center"/>
    </xf>
    <xf numFmtId="195" fontId="6" fillId="0" borderId="26" xfId="34" applyNumberFormat="1" applyFont="1" applyFill="1" applyBorder="1" applyAlignment="1">
      <alignment horizontal="center" vertical="center"/>
    </xf>
    <xf numFmtId="0" fontId="7" fillId="0" borderId="2" xfId="34" applyFont="1" applyFill="1" applyBorder="1" applyAlignment="1">
      <alignment horizontal="center" vertical="center"/>
    </xf>
    <xf numFmtId="0" fontId="7" fillId="0" borderId="2" xfId="37" applyFont="1" applyFill="1" applyBorder="1" applyAlignment="1">
      <alignment horizontal="left" vertical="center" wrapText="1"/>
    </xf>
    <xf numFmtId="195" fontId="7" fillId="0" borderId="2" xfId="43" applyNumberFormat="1" applyFont="1" applyFill="1" applyBorder="1" applyAlignment="1">
      <alignment horizontal="right" vertical="center"/>
    </xf>
    <xf numFmtId="195" fontId="7" fillId="0" borderId="26" xfId="43" applyNumberFormat="1" applyFont="1" applyFill="1" applyBorder="1" applyAlignment="1">
      <alignment horizontal="right" vertical="center"/>
    </xf>
    <xf numFmtId="0" fontId="6" fillId="0" borderId="27" xfId="34" applyFont="1" applyFill="1" applyBorder="1" applyAlignment="1">
      <alignment horizontal="center" vertical="center"/>
    </xf>
    <xf numFmtId="0" fontId="6" fillId="0" borderId="27" xfId="37" applyFont="1" applyFill="1" applyBorder="1" applyAlignment="1">
      <alignment horizontal="left" vertical="center" wrapText="1"/>
    </xf>
    <xf numFmtId="195" fontId="6" fillId="0" borderId="27" xfId="43" applyNumberFormat="1" applyFont="1" applyFill="1" applyBorder="1" applyAlignment="1">
      <alignment horizontal="right" vertical="center"/>
    </xf>
    <xf numFmtId="195" fontId="6" fillId="0" borderId="28" xfId="43" applyNumberFormat="1" applyFont="1" applyFill="1" applyBorder="1" applyAlignment="1">
      <alignment horizontal="right" vertical="center"/>
    </xf>
    <xf numFmtId="0" fontId="6" fillId="0" borderId="21" xfId="37" applyFont="1" applyFill="1" applyBorder="1" applyAlignment="1">
      <alignment horizontal="left" vertical="center" wrapText="1"/>
    </xf>
    <xf numFmtId="195" fontId="6" fillId="0" borderId="21" xfId="34" applyNumberFormat="1" applyFont="1" applyFill="1" applyBorder="1" applyAlignment="1">
      <alignment horizontal="center" vertical="center"/>
    </xf>
    <xf numFmtId="195" fontId="6" fillId="0" borderId="29" xfId="34" applyNumberFormat="1" applyFont="1" applyFill="1" applyBorder="1" applyAlignment="1">
      <alignment horizontal="center" vertical="center"/>
    </xf>
    <xf numFmtId="0" fontId="7" fillId="0" borderId="14" xfId="34" applyFont="1" applyFill="1" applyBorder="1" applyAlignment="1">
      <alignment horizontal="center" vertical="center"/>
    </xf>
    <xf numFmtId="0" fontId="7" fillId="0" borderId="14" xfId="37" applyFont="1" applyFill="1" applyBorder="1" applyAlignment="1">
      <alignment horizontal="left" vertical="center" wrapText="1"/>
    </xf>
    <xf numFmtId="195" fontId="7" fillId="0" borderId="14" xfId="43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center"/>
    </xf>
    <xf numFmtId="0" fontId="10" fillId="0" borderId="26" xfId="34" applyFont="1" applyFill="1" applyBorder="1" applyAlignment="1">
      <alignment horizontal="center" vertical="center"/>
    </xf>
    <xf numFmtId="0" fontId="62" fillId="0" borderId="18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32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95" fontId="6" fillId="0" borderId="17" xfId="0" applyNumberFormat="1" applyFont="1" applyBorder="1" applyAlignment="1">
      <alignment horizontal="center" vertical="center" wrapText="1"/>
    </xf>
    <xf numFmtId="0" fontId="0" fillId="0" borderId="1" xfId="33" applyFont="1" applyFill="1" applyBorder="1" applyAlignment="1">
      <alignment/>
    </xf>
    <xf numFmtId="0" fontId="0" fillId="0" borderId="14" xfId="33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6" fillId="0" borderId="39" xfId="0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93" fontId="10" fillId="0" borderId="0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/>
    </xf>
    <xf numFmtId="196" fontId="9" fillId="0" borderId="0" xfId="0" applyNumberFormat="1" applyFont="1" applyFill="1" applyBorder="1" applyAlignment="1">
      <alignment horizontal="center" vertical="top"/>
    </xf>
    <xf numFmtId="196" fontId="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 wrapText="1"/>
    </xf>
    <xf numFmtId="193" fontId="11" fillId="0" borderId="0" xfId="0" applyNumberFormat="1" applyFont="1" applyFill="1" applyAlignment="1">
      <alignment/>
    </xf>
    <xf numFmtId="193" fontId="10" fillId="0" borderId="0" xfId="0" applyNumberFormat="1" applyFont="1" applyFill="1" applyAlignment="1">
      <alignment horizontal="left"/>
    </xf>
    <xf numFmtId="193" fontId="10" fillId="0" borderId="0" xfId="0" applyNumberFormat="1" applyFont="1" applyFill="1" applyAlignment="1">
      <alignment/>
    </xf>
    <xf numFmtId="197" fontId="14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/>
    </xf>
    <xf numFmtId="188" fontId="0" fillId="0" borderId="0" xfId="0" applyNumberFormat="1" applyFill="1" applyAlignment="1">
      <alignment horizontal="center" vertical="top"/>
    </xf>
    <xf numFmtId="188" fontId="6" fillId="0" borderId="0" xfId="0" applyNumberFormat="1" applyFont="1" applyFill="1" applyAlignment="1">
      <alignment horizontal="right" vertical="top"/>
    </xf>
    <xf numFmtId="0" fontId="0" fillId="0" borderId="14" xfId="0" applyFont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 readingOrder="1"/>
    </xf>
    <xf numFmtId="0" fontId="6" fillId="0" borderId="47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center" vertical="center" wrapText="1" readingOrder="1"/>
    </xf>
    <xf numFmtId="0" fontId="7" fillId="0" borderId="14" xfId="0" applyNumberFormat="1" applyFont="1" applyFill="1" applyBorder="1" applyAlignment="1">
      <alignment horizontal="center" vertical="center" wrapText="1" readingOrder="1"/>
    </xf>
    <xf numFmtId="193" fontId="7" fillId="0" borderId="49" xfId="0" applyNumberFormat="1" applyFont="1" applyFill="1" applyBorder="1" applyAlignment="1">
      <alignment horizontal="center" vertical="center"/>
    </xf>
    <xf numFmtId="193" fontId="7" fillId="0" borderId="50" xfId="0" applyNumberFormat="1" applyFont="1" applyFill="1" applyBorder="1" applyAlignment="1">
      <alignment horizontal="center" vertical="center"/>
    </xf>
    <xf numFmtId="193" fontId="7" fillId="0" borderId="51" xfId="0" applyNumberFormat="1" applyFont="1" applyFill="1" applyBorder="1" applyAlignment="1">
      <alignment horizontal="center" vertical="center"/>
    </xf>
    <xf numFmtId="193" fontId="6" fillId="0" borderId="14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 wrapText="1" readingOrder="1"/>
    </xf>
    <xf numFmtId="193" fontId="7" fillId="0" borderId="53" xfId="0" applyNumberFormat="1" applyFont="1" applyFill="1" applyBorder="1" applyAlignment="1">
      <alignment horizontal="center" vertical="center"/>
    </xf>
    <xf numFmtId="193" fontId="7" fillId="0" borderId="54" xfId="0" applyNumberFormat="1" applyFont="1" applyFill="1" applyBorder="1" applyAlignment="1">
      <alignment horizontal="center" vertical="center"/>
    </xf>
    <xf numFmtId="193" fontId="7" fillId="0" borderId="55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 wrapText="1" readingOrder="1"/>
    </xf>
    <xf numFmtId="0" fontId="6" fillId="0" borderId="14" xfId="0" applyNumberFormat="1" applyFont="1" applyFill="1" applyBorder="1" applyAlignment="1">
      <alignment horizontal="center" vertical="center" wrapText="1" readingOrder="1"/>
    </xf>
    <xf numFmtId="193" fontId="6" fillId="0" borderId="56" xfId="0" applyNumberFormat="1" applyFont="1" applyFill="1" applyBorder="1" applyAlignment="1">
      <alignment horizontal="center" vertical="center"/>
    </xf>
    <xf numFmtId="193" fontId="6" fillId="0" borderId="57" xfId="0" applyNumberFormat="1" applyFont="1" applyFill="1" applyBorder="1" applyAlignment="1">
      <alignment horizontal="center" vertical="center"/>
    </xf>
    <xf numFmtId="193" fontId="6" fillId="0" borderId="58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0" fontId="7" fillId="0" borderId="30" xfId="0" applyNumberFormat="1" applyFont="1" applyFill="1" applyBorder="1" applyAlignment="1">
      <alignment horizontal="center" vertical="center" wrapText="1" readingOrder="1"/>
    </xf>
    <xf numFmtId="193" fontId="7" fillId="0" borderId="56" xfId="0" applyNumberFormat="1" applyFont="1" applyFill="1" applyBorder="1" applyAlignment="1">
      <alignment horizontal="center" vertical="center"/>
    </xf>
    <xf numFmtId="193" fontId="7" fillId="0" borderId="57" xfId="0" applyNumberFormat="1" applyFont="1" applyFill="1" applyBorder="1" applyAlignment="1">
      <alignment horizontal="center" vertical="center"/>
    </xf>
    <xf numFmtId="193" fontId="7" fillId="0" borderId="58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/>
    </xf>
    <xf numFmtId="0" fontId="6" fillId="0" borderId="59" xfId="0" applyNumberFormat="1" applyFont="1" applyFill="1" applyBorder="1" applyAlignment="1">
      <alignment horizontal="center" vertical="center" wrapText="1" readingOrder="1"/>
    </xf>
    <xf numFmtId="193" fontId="6" fillId="0" borderId="60" xfId="0" applyNumberFormat="1" applyFont="1" applyFill="1" applyBorder="1" applyAlignment="1">
      <alignment horizontal="center" vertical="center"/>
    </xf>
    <xf numFmtId="193" fontId="6" fillId="0" borderId="61" xfId="0" applyNumberFormat="1" applyFont="1" applyFill="1" applyBorder="1" applyAlignment="1">
      <alignment horizontal="center" vertical="center"/>
    </xf>
    <xf numFmtId="193" fontId="6" fillId="0" borderId="59" xfId="0" applyNumberFormat="1" applyFont="1" applyFill="1" applyBorder="1" applyAlignment="1">
      <alignment horizontal="center" vertical="center"/>
    </xf>
    <xf numFmtId="193" fontId="6" fillId="0" borderId="1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193" fontId="6" fillId="0" borderId="18" xfId="0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center" vertical="center" wrapText="1" readingOrder="1"/>
    </xf>
    <xf numFmtId="0" fontId="6" fillId="0" borderId="52" xfId="0" applyNumberFormat="1" applyFont="1" applyFill="1" applyBorder="1" applyAlignment="1">
      <alignment horizontal="center" vertical="center" wrapText="1" readingOrder="1"/>
    </xf>
    <xf numFmtId="193" fontId="6" fillId="0" borderId="62" xfId="0" applyNumberFormat="1" applyFont="1" applyFill="1" applyBorder="1" applyAlignment="1">
      <alignment horizontal="center" vertical="center"/>
    </xf>
    <xf numFmtId="193" fontId="6" fillId="0" borderId="63" xfId="0" applyNumberFormat="1" applyFont="1" applyFill="1" applyBorder="1" applyAlignment="1">
      <alignment horizontal="center" vertical="center"/>
    </xf>
    <xf numFmtId="193" fontId="6" fillId="0" borderId="64" xfId="0" applyNumberFormat="1" applyFont="1" applyFill="1" applyBorder="1" applyAlignment="1">
      <alignment horizontal="center" vertical="center"/>
    </xf>
    <xf numFmtId="193" fontId="6" fillId="0" borderId="65" xfId="0" applyNumberFormat="1" applyFont="1" applyFill="1" applyBorder="1" applyAlignment="1">
      <alignment horizontal="center" vertical="center"/>
    </xf>
    <xf numFmtId="193" fontId="6" fillId="0" borderId="66" xfId="0" applyNumberFormat="1" applyFont="1" applyFill="1" applyBorder="1" applyAlignment="1">
      <alignment horizontal="center" vertical="center"/>
    </xf>
    <xf numFmtId="193" fontId="6" fillId="0" borderId="67" xfId="0" applyNumberFormat="1" applyFont="1" applyFill="1" applyBorder="1" applyAlignment="1">
      <alignment horizontal="center" vertical="center"/>
    </xf>
    <xf numFmtId="193" fontId="6" fillId="0" borderId="30" xfId="0" applyNumberFormat="1" applyFont="1" applyFill="1" applyBorder="1" applyAlignment="1">
      <alignment horizontal="center" vertical="center"/>
    </xf>
    <xf numFmtId="193" fontId="6" fillId="0" borderId="68" xfId="0" applyNumberFormat="1" applyFont="1" applyFill="1" applyBorder="1" applyAlignment="1">
      <alignment horizontal="center" vertical="center"/>
    </xf>
    <xf numFmtId="193" fontId="6" fillId="0" borderId="69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vertical="top" wrapText="1"/>
    </xf>
    <xf numFmtId="193" fontId="6" fillId="0" borderId="53" xfId="0" applyNumberFormat="1" applyFont="1" applyFill="1" applyBorder="1" applyAlignment="1">
      <alignment horizontal="center" vertical="center"/>
    </xf>
    <xf numFmtId="193" fontId="6" fillId="0" borderId="54" xfId="0" applyNumberFormat="1" applyFont="1" applyFill="1" applyBorder="1" applyAlignment="1">
      <alignment horizontal="center" vertical="center"/>
    </xf>
    <xf numFmtId="193" fontId="6" fillId="0" borderId="55" xfId="0" applyNumberFormat="1" applyFont="1" applyFill="1" applyBorder="1" applyAlignment="1">
      <alignment horizontal="center" vertical="center"/>
    </xf>
    <xf numFmtId="193" fontId="7" fillId="0" borderId="30" xfId="0" applyNumberFormat="1" applyFont="1" applyFill="1" applyBorder="1" applyAlignment="1">
      <alignment horizontal="center" vertical="center"/>
    </xf>
    <xf numFmtId="193" fontId="7" fillId="0" borderId="65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left" vertical="center" wrapText="1" readingOrder="1"/>
    </xf>
    <xf numFmtId="0" fontId="7" fillId="0" borderId="14" xfId="0" applyNumberFormat="1" applyFont="1" applyFill="1" applyBorder="1" applyAlignment="1">
      <alignment horizontal="left" vertical="center" wrapText="1" readingOrder="1"/>
    </xf>
    <xf numFmtId="49" fontId="6" fillId="0" borderId="18" xfId="0" applyNumberFormat="1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49" fontId="6" fillId="0" borderId="42" xfId="0" applyNumberFormat="1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top" wrapText="1"/>
    </xf>
    <xf numFmtId="0" fontId="6" fillId="0" borderId="68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193" fontId="7" fillId="0" borderId="66" xfId="0" applyNumberFormat="1" applyFont="1" applyFill="1" applyBorder="1" applyAlignment="1">
      <alignment horizontal="center" vertical="center"/>
    </xf>
    <xf numFmtId="193" fontId="7" fillId="0" borderId="6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 wrapText="1" readingOrder="1"/>
    </xf>
    <xf numFmtId="0" fontId="7" fillId="0" borderId="18" xfId="0" applyNumberFormat="1" applyFont="1" applyFill="1" applyBorder="1" applyAlignment="1">
      <alignment horizontal="left" vertical="center" wrapText="1" readingOrder="1"/>
    </xf>
    <xf numFmtId="0" fontId="6" fillId="0" borderId="18" xfId="0" applyNumberFormat="1" applyFont="1" applyFill="1" applyBorder="1" applyAlignment="1">
      <alignment horizontal="left" vertical="center" wrapText="1" readingOrder="1"/>
    </xf>
    <xf numFmtId="0" fontId="6" fillId="0" borderId="59" xfId="0" applyFont="1" applyFill="1" applyBorder="1" applyAlignment="1">
      <alignment horizontal="center" vertical="center" wrapText="1"/>
    </xf>
    <xf numFmtId="193" fontId="6" fillId="0" borderId="49" xfId="0" applyNumberFormat="1" applyFont="1" applyFill="1" applyBorder="1" applyAlignment="1">
      <alignment horizontal="center" vertical="center"/>
    </xf>
    <xf numFmtId="193" fontId="6" fillId="0" borderId="50" xfId="0" applyNumberFormat="1" applyFont="1" applyFill="1" applyBorder="1" applyAlignment="1">
      <alignment horizontal="center" vertical="center"/>
    </xf>
    <xf numFmtId="193" fontId="6" fillId="0" borderId="4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32" borderId="0" xfId="0" applyFont="1" applyFill="1" applyAlignment="1">
      <alignment wrapText="1"/>
    </xf>
    <xf numFmtId="49" fontId="10" fillId="0" borderId="0" xfId="0" applyNumberFormat="1" applyFont="1" applyFill="1" applyAlignment="1">
      <alignment horizontal="centerContinuous" wrapText="1"/>
    </xf>
    <xf numFmtId="0" fontId="7" fillId="0" borderId="50" xfId="0" applyFont="1" applyFill="1" applyBorder="1" applyAlignment="1">
      <alignment horizontal="center"/>
    </xf>
    <xf numFmtId="0" fontId="6" fillId="0" borderId="70" xfId="0" applyFont="1" applyFill="1" applyBorder="1" applyAlignment="1">
      <alignment/>
    </xf>
    <xf numFmtId="0" fontId="11" fillId="0" borderId="0" xfId="0" applyFont="1" applyAlignment="1">
      <alignment/>
    </xf>
    <xf numFmtId="0" fontId="6" fillId="0" borderId="52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0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6" fillId="0" borderId="68" xfId="0" applyFont="1" applyFill="1" applyBorder="1" applyAlignment="1">
      <alignment/>
    </xf>
    <xf numFmtId="49" fontId="6" fillId="0" borderId="71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/>
    </xf>
    <xf numFmtId="49" fontId="6" fillId="0" borderId="69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/>
    </xf>
    <xf numFmtId="49" fontId="6" fillId="0" borderId="51" xfId="0" applyNumberFormat="1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/>
    </xf>
    <xf numFmtId="0" fontId="6" fillId="0" borderId="51" xfId="0" applyFont="1" applyFill="1" applyBorder="1" applyAlignment="1">
      <alignment/>
    </xf>
    <xf numFmtId="0" fontId="7" fillId="0" borderId="72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49" fontId="6" fillId="0" borderId="6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73" xfId="0" applyFont="1" applyFill="1" applyBorder="1" applyAlignment="1">
      <alignment horizontal="center" wrapText="1"/>
    </xf>
    <xf numFmtId="0" fontId="7" fillId="0" borderId="71" xfId="0" applyFont="1" applyFill="1" applyBorder="1" applyAlignment="1">
      <alignment/>
    </xf>
    <xf numFmtId="193" fontId="7" fillId="0" borderId="73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wrapText="1"/>
    </xf>
    <xf numFmtId="0" fontId="7" fillId="0" borderId="55" xfId="0" applyFont="1" applyFill="1" applyBorder="1" applyAlignment="1">
      <alignment/>
    </xf>
    <xf numFmtId="193" fontId="7" fillId="0" borderId="36" xfId="0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wrapText="1"/>
    </xf>
    <xf numFmtId="0" fontId="6" fillId="0" borderId="57" xfId="0" applyFont="1" applyFill="1" applyBorder="1" applyAlignment="1">
      <alignment horizontal="center"/>
    </xf>
    <xf numFmtId="0" fontId="9" fillId="0" borderId="57" xfId="0" applyFont="1" applyFill="1" applyBorder="1" applyAlignment="1">
      <alignment wrapText="1"/>
    </xf>
    <xf numFmtId="0" fontId="6" fillId="0" borderId="54" xfId="0" applyFont="1" applyFill="1" applyBorder="1" applyAlignment="1">
      <alignment horizontal="left" wrapText="1"/>
    </xf>
    <xf numFmtId="193" fontId="6" fillId="0" borderId="57" xfId="0" applyNumberFormat="1" applyFont="1" applyFill="1" applyBorder="1" applyAlignment="1">
      <alignment horizontal="center" vertical="center" wrapText="1"/>
    </xf>
    <xf numFmtId="193" fontId="6" fillId="0" borderId="32" xfId="0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wrapText="1"/>
    </xf>
    <xf numFmtId="193" fontId="6" fillId="0" borderId="32" xfId="0" applyNumberFormat="1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wrapText="1"/>
    </xf>
    <xf numFmtId="0" fontId="20" fillId="0" borderId="57" xfId="0" applyFont="1" applyFill="1" applyBorder="1" applyAlignment="1">
      <alignment/>
    </xf>
    <xf numFmtId="0" fontId="20" fillId="0" borderId="57" xfId="0" applyFont="1" applyFill="1" applyBorder="1" applyAlignment="1">
      <alignment wrapText="1"/>
    </xf>
    <xf numFmtId="193" fontId="6" fillId="0" borderId="73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 wrapText="1"/>
    </xf>
    <xf numFmtId="0" fontId="20" fillId="0" borderId="73" xfId="0" applyFont="1" applyFill="1" applyBorder="1" applyAlignment="1">
      <alignment wrapText="1"/>
    </xf>
    <xf numFmtId="49" fontId="7" fillId="0" borderId="71" xfId="0" applyNumberFormat="1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wrapText="1"/>
    </xf>
    <xf numFmtId="49" fontId="7" fillId="0" borderId="67" xfId="0" applyNumberFormat="1" applyFont="1" applyFill="1" applyBorder="1" applyAlignment="1">
      <alignment horizontal="center" vertical="center" wrapText="1"/>
    </xf>
    <xf numFmtId="193" fontId="6" fillId="0" borderId="74" xfId="0" applyNumberFormat="1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wrapText="1"/>
    </xf>
    <xf numFmtId="0" fontId="20" fillId="0" borderId="61" xfId="0" applyFont="1" applyFill="1" applyBorder="1" applyAlignment="1">
      <alignment wrapText="1"/>
    </xf>
    <xf numFmtId="0" fontId="9" fillId="0" borderId="50" xfId="0" applyFont="1" applyFill="1" applyBorder="1" applyAlignment="1">
      <alignment wrapText="1"/>
    </xf>
    <xf numFmtId="0" fontId="6" fillId="0" borderId="75" xfId="0" applyFont="1" applyFill="1" applyBorder="1" applyAlignment="1">
      <alignment horizontal="left"/>
    </xf>
    <xf numFmtId="193" fontId="6" fillId="0" borderId="75" xfId="0" applyNumberFormat="1" applyFont="1" applyFill="1" applyBorder="1" applyAlignment="1">
      <alignment horizontal="center" vertical="center"/>
    </xf>
    <xf numFmtId="193" fontId="6" fillId="0" borderId="4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wrapText="1"/>
    </xf>
    <xf numFmtId="193" fontId="7" fillId="0" borderId="76" xfId="0" applyNumberFormat="1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wrapText="1"/>
    </xf>
    <xf numFmtId="193" fontId="7" fillId="0" borderId="36" xfId="0" applyNumberFormat="1" applyFont="1" applyFill="1" applyBorder="1" applyAlignment="1">
      <alignment horizontal="center" vertical="center" wrapText="1"/>
    </xf>
    <xf numFmtId="193" fontId="7" fillId="0" borderId="50" xfId="0" applyNumberFormat="1" applyFont="1" applyFill="1" applyBorder="1" applyAlignment="1">
      <alignment horizontal="center" vertical="center" wrapText="1"/>
    </xf>
    <xf numFmtId="193" fontId="7" fillId="0" borderId="54" xfId="0" applyNumberFormat="1" applyFont="1" applyFill="1" applyBorder="1" applyAlignment="1">
      <alignment horizontal="center" vertical="center" wrapText="1"/>
    </xf>
    <xf numFmtId="193" fontId="6" fillId="0" borderId="77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vertical="center" wrapText="1"/>
    </xf>
    <xf numFmtId="193" fontId="7" fillId="0" borderId="14" xfId="0" applyNumberFormat="1" applyFont="1" applyFill="1" applyBorder="1" applyAlignment="1">
      <alignment horizontal="center" vertical="center"/>
    </xf>
    <xf numFmtId="193" fontId="7" fillId="0" borderId="75" xfId="0" applyNumberFormat="1" applyFont="1" applyFill="1" applyBorder="1" applyAlignment="1">
      <alignment horizontal="center" vertical="center"/>
    </xf>
    <xf numFmtId="193" fontId="7" fillId="0" borderId="40" xfId="0" applyNumberFormat="1" applyFont="1" applyFill="1" applyBorder="1" applyAlignment="1">
      <alignment horizontal="center" vertical="center"/>
    </xf>
    <xf numFmtId="193" fontId="6" fillId="0" borderId="36" xfId="0" applyNumberFormat="1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wrapText="1"/>
    </xf>
    <xf numFmtId="0" fontId="7" fillId="0" borderId="75" xfId="0" applyFont="1" applyFill="1" applyBorder="1" applyAlignment="1">
      <alignment vertical="center" wrapText="1"/>
    </xf>
    <xf numFmtId="193" fontId="6" fillId="0" borderId="13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vertical="center" wrapText="1"/>
    </xf>
    <xf numFmtId="0" fontId="20" fillId="0" borderId="57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vertical="center" wrapText="1"/>
    </xf>
    <xf numFmtId="193" fontId="7" fillId="0" borderId="70" xfId="0" applyNumberFormat="1" applyFont="1" applyFill="1" applyBorder="1" applyAlignment="1">
      <alignment horizontal="center" vertical="center"/>
    </xf>
    <xf numFmtId="193" fontId="7" fillId="0" borderId="38" xfId="0" applyNumberFormat="1" applyFont="1" applyFill="1" applyBorder="1" applyAlignment="1">
      <alignment horizontal="center" vertical="center"/>
    </xf>
    <xf numFmtId="193" fontId="6" fillId="0" borderId="18" xfId="0" applyNumberFormat="1" applyFont="1" applyFill="1" applyBorder="1" applyAlignment="1">
      <alignment horizontal="center" vertical="center" wrapText="1"/>
    </xf>
    <xf numFmtId="193" fontId="6" fillId="0" borderId="18" xfId="0" applyNumberFormat="1" applyFont="1" applyFill="1" applyBorder="1" applyAlignment="1">
      <alignment horizontal="center" vertical="center"/>
    </xf>
    <xf numFmtId="193" fontId="6" fillId="0" borderId="70" xfId="0" applyNumberFormat="1" applyFont="1" applyFill="1" applyBorder="1" applyAlignment="1">
      <alignment horizontal="center" vertical="center"/>
    </xf>
    <xf numFmtId="193" fontId="6" fillId="0" borderId="42" xfId="0" applyNumberFormat="1" applyFont="1" applyFill="1" applyBorder="1" applyAlignment="1">
      <alignment horizontal="center" vertical="center"/>
    </xf>
    <xf numFmtId="193" fontId="6" fillId="0" borderId="78" xfId="0" applyNumberFormat="1" applyFont="1" applyFill="1" applyBorder="1" applyAlignment="1">
      <alignment horizontal="center" vertical="center"/>
    </xf>
    <xf numFmtId="193" fontId="7" fillId="0" borderId="48" xfId="0" applyNumberFormat="1" applyFont="1" applyFill="1" applyBorder="1" applyAlignment="1">
      <alignment horizontal="center" vertical="center"/>
    </xf>
    <xf numFmtId="193" fontId="7" fillId="0" borderId="47" xfId="0" applyNumberFormat="1" applyFont="1" applyFill="1" applyBorder="1" applyAlignment="1">
      <alignment horizontal="center" vertical="center"/>
    </xf>
    <xf numFmtId="193" fontId="7" fillId="0" borderId="48" xfId="0" applyNumberFormat="1" applyFont="1" applyFill="1" applyBorder="1" applyAlignment="1">
      <alignment horizontal="center" vertical="center" wrapText="1"/>
    </xf>
    <xf numFmtId="193" fontId="7" fillId="0" borderId="38" xfId="0" applyNumberFormat="1" applyFont="1" applyFill="1" applyBorder="1" applyAlignment="1">
      <alignment horizontal="center" vertical="center" wrapText="1"/>
    </xf>
    <xf numFmtId="193" fontId="6" fillId="0" borderId="31" xfId="0" applyNumberFormat="1" applyFont="1" applyFill="1" applyBorder="1" applyAlignment="1">
      <alignment horizontal="center" vertical="center"/>
    </xf>
    <xf numFmtId="193" fontId="7" fillId="0" borderId="78" xfId="0" applyNumberFormat="1" applyFont="1" applyFill="1" applyBorder="1" applyAlignment="1">
      <alignment horizontal="center" vertical="center"/>
    </xf>
    <xf numFmtId="193" fontId="6" fillId="0" borderId="38" xfId="0" applyNumberFormat="1" applyFont="1" applyFill="1" applyBorder="1" applyAlignment="1">
      <alignment horizontal="center" vertical="center"/>
    </xf>
    <xf numFmtId="193" fontId="6" fillId="0" borderId="58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8" fillId="0" borderId="14" xfId="0" applyFont="1" applyBorder="1" applyAlignment="1">
      <alignment/>
    </xf>
    <xf numFmtId="195" fontId="0" fillId="0" borderId="14" xfId="33" applyNumberFormat="1" applyFont="1" applyFill="1" applyBorder="1" applyAlignment="1">
      <alignment horizontal="center" vertical="center"/>
    </xf>
    <xf numFmtId="188" fontId="0" fillId="0" borderId="0" xfId="0" applyNumberFormat="1" applyFont="1" applyAlignment="1">
      <alignment horizontal="center" vertical="center"/>
    </xf>
    <xf numFmtId="195" fontId="7" fillId="0" borderId="14" xfId="0" applyNumberFormat="1" applyFont="1" applyBorder="1" applyAlignment="1">
      <alignment horizontal="center" vertical="center"/>
    </xf>
    <xf numFmtId="195" fontId="6" fillId="0" borderId="14" xfId="0" applyNumberFormat="1" applyFont="1" applyBorder="1" applyAlignment="1">
      <alignment horizontal="center" vertical="center"/>
    </xf>
    <xf numFmtId="195" fontId="6" fillId="0" borderId="17" xfId="0" applyNumberFormat="1" applyFont="1" applyBorder="1" applyAlignment="1">
      <alignment horizontal="center" vertical="center"/>
    </xf>
    <xf numFmtId="195" fontId="7" fillId="0" borderId="32" xfId="0" applyNumberFormat="1" applyFont="1" applyBorder="1" applyAlignment="1">
      <alignment horizontal="center" vertical="center"/>
    </xf>
    <xf numFmtId="195" fontId="10" fillId="0" borderId="14" xfId="34" applyNumberFormat="1" applyFont="1" applyFill="1" applyBorder="1" applyAlignment="1">
      <alignment horizontal="right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69" xfId="0" applyNumberFormat="1" applyFont="1" applyFill="1" applyBorder="1" applyAlignment="1">
      <alignment horizontal="center" vertical="center" wrapText="1" readingOrder="1"/>
    </xf>
    <xf numFmtId="0" fontId="6" fillId="0" borderId="58" xfId="0" applyNumberFormat="1" applyFont="1" applyFill="1" applyBorder="1" applyAlignment="1">
      <alignment horizontal="left" vertical="center" wrapText="1" readingOrder="1"/>
    </xf>
    <xf numFmtId="0" fontId="6" fillId="0" borderId="58" xfId="0" applyNumberFormat="1" applyFont="1" applyFill="1" applyBorder="1" applyAlignment="1">
      <alignment horizontal="center" vertical="center" wrapText="1" readingOrder="1"/>
    </xf>
    <xf numFmtId="49" fontId="6" fillId="0" borderId="58" xfId="0" applyNumberFormat="1" applyFont="1" applyFill="1" applyBorder="1" applyAlignment="1">
      <alignment vertical="top" wrapText="1"/>
    </xf>
    <xf numFmtId="49" fontId="6" fillId="0" borderId="58" xfId="0" applyNumberFormat="1" applyFont="1" applyFill="1" applyBorder="1" applyAlignment="1">
      <alignment vertical="center" wrapText="1"/>
    </xf>
    <xf numFmtId="0" fontId="7" fillId="0" borderId="58" xfId="0" applyNumberFormat="1" applyFont="1" applyFill="1" applyBorder="1" applyAlignment="1">
      <alignment horizontal="center" vertical="center" wrapText="1" readingOrder="1"/>
    </xf>
    <xf numFmtId="193" fontId="7" fillId="0" borderId="61" xfId="0" applyNumberFormat="1" applyFont="1" applyFill="1" applyBorder="1" applyAlignment="1">
      <alignment horizontal="center" vertical="center"/>
    </xf>
    <xf numFmtId="193" fontId="7" fillId="0" borderId="59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vertical="top" wrapText="1"/>
    </xf>
    <xf numFmtId="0" fontId="7" fillId="0" borderId="58" xfId="0" applyNumberFormat="1" applyFont="1" applyFill="1" applyBorder="1" applyAlignment="1">
      <alignment horizontal="left" vertical="center" wrapText="1" readingOrder="1"/>
    </xf>
    <xf numFmtId="193" fontId="6" fillId="0" borderId="41" xfId="0" applyNumberFormat="1" applyFont="1" applyFill="1" applyBorder="1" applyAlignment="1">
      <alignment horizontal="center" vertical="center"/>
    </xf>
    <xf numFmtId="193" fontId="6" fillId="0" borderId="4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198" fontId="6" fillId="0" borderId="14" xfId="0" applyNumberFormat="1" applyFont="1" applyBorder="1" applyAlignment="1">
      <alignment horizontal="right" vertical="center"/>
    </xf>
    <xf numFmtId="188" fontId="6" fillId="33" borderId="0" xfId="0" applyNumberFormat="1" applyFont="1" applyFill="1" applyAlignment="1">
      <alignment horizontal="right" vertical="top"/>
    </xf>
    <xf numFmtId="0" fontId="7" fillId="33" borderId="14" xfId="0" applyFont="1" applyFill="1" applyBorder="1" applyAlignment="1">
      <alignment horizontal="center" vertical="center"/>
    </xf>
    <xf numFmtId="188" fontId="6" fillId="33" borderId="14" xfId="0" applyNumberFormat="1" applyFont="1" applyFill="1" applyBorder="1" applyAlignment="1">
      <alignment horizontal="right" vertical="top"/>
    </xf>
    <xf numFmtId="0" fontId="6" fillId="33" borderId="14" xfId="0" applyFont="1" applyFill="1" applyBorder="1" applyAlignment="1">
      <alignment horizontal="center" vertical="top"/>
    </xf>
    <xf numFmtId="195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95" fontId="7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top"/>
    </xf>
    <xf numFmtId="0" fontId="62" fillId="33" borderId="14" xfId="0" applyFont="1" applyFill="1" applyBorder="1" applyAlignment="1">
      <alignment horizontal="center" vertical="center"/>
    </xf>
    <xf numFmtId="188" fontId="6" fillId="33" borderId="17" xfId="0" applyNumberFormat="1" applyFont="1" applyFill="1" applyBorder="1" applyAlignment="1">
      <alignment horizontal="right" vertical="top"/>
    </xf>
    <xf numFmtId="0" fontId="7" fillId="0" borderId="14" xfId="0" applyFont="1" applyBorder="1" applyAlignment="1">
      <alignment horizontal="center" vertical="center" wrapText="1"/>
    </xf>
    <xf numFmtId="195" fontId="10" fillId="33" borderId="14" xfId="43" applyNumberFormat="1" applyFont="1" applyFill="1" applyBorder="1" applyAlignment="1">
      <alignment horizontal="right" vertical="center"/>
    </xf>
    <xf numFmtId="195" fontId="0" fillId="33" borderId="14" xfId="33" applyNumberFormat="1" applyFont="1" applyFill="1" applyBorder="1" applyAlignment="1">
      <alignment/>
    </xf>
    <xf numFmtId="193" fontId="6" fillId="33" borderId="55" xfId="0" applyNumberFormat="1" applyFont="1" applyFill="1" applyBorder="1" applyAlignment="1">
      <alignment horizontal="center" vertical="center"/>
    </xf>
    <xf numFmtId="195" fontId="10" fillId="33" borderId="14" xfId="34" applyNumberFormat="1" applyFont="1" applyFill="1" applyBorder="1" applyAlignment="1">
      <alignment horizontal="center" vertical="center"/>
    </xf>
    <xf numFmtId="0" fontId="11" fillId="33" borderId="14" xfId="37" applyFont="1" applyFill="1" applyBorder="1" applyAlignment="1">
      <alignment horizontal="left" vertical="center" wrapText="1"/>
    </xf>
    <xf numFmtId="0" fontId="0" fillId="33" borderId="14" xfId="33" applyFont="1" applyFill="1" applyBorder="1" applyAlignment="1">
      <alignment/>
    </xf>
    <xf numFmtId="195" fontId="0" fillId="33" borderId="14" xfId="33" applyNumberFormat="1" applyFont="1" applyFill="1" applyBorder="1" applyAlignment="1">
      <alignment/>
    </xf>
    <xf numFmtId="195" fontId="6" fillId="0" borderId="14" xfId="0" applyNumberFormat="1" applyFont="1" applyBorder="1" applyAlignment="1">
      <alignment horizontal="center" vertical="top"/>
    </xf>
    <xf numFmtId="195" fontId="64" fillId="33" borderId="14" xfId="43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3" xfId="33" applyFont="1" applyFill="1" applyBorder="1" applyAlignment="1">
      <alignment/>
    </xf>
    <xf numFmtId="0" fontId="6" fillId="0" borderId="21" xfId="42" applyFont="1" applyFill="1" applyBorder="1" applyAlignment="1">
      <alignment horizontal="right" vertical="center"/>
    </xf>
    <xf numFmtId="0" fontId="0" fillId="0" borderId="79" xfId="33" applyFont="1" applyFill="1" applyBorder="1" applyAlignment="1">
      <alignment/>
    </xf>
    <xf numFmtId="0" fontId="0" fillId="0" borderId="8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8" fontId="10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88" fontId="6" fillId="0" borderId="80" xfId="0" applyNumberFormat="1" applyFont="1" applyBorder="1" applyAlignment="1">
      <alignment horizontal="center" vertical="center"/>
    </xf>
    <xf numFmtId="188" fontId="6" fillId="0" borderId="80" xfId="0" applyNumberFormat="1" applyFont="1" applyBorder="1" applyAlignment="1">
      <alignment horizontal="center" vertical="center" wrapText="1"/>
    </xf>
    <xf numFmtId="0" fontId="6" fillId="33" borderId="80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188" fontId="21" fillId="0" borderId="0" xfId="0" applyNumberFormat="1" applyFont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2" fillId="0" borderId="82" xfId="33" applyFont="1" applyFill="1" applyBorder="1" applyAlignment="1">
      <alignment horizontal="center" vertical="center"/>
    </xf>
    <xf numFmtId="0" fontId="22" fillId="0" borderId="83" xfId="33" applyFont="1" applyFill="1" applyBorder="1" applyAlignment="1">
      <alignment horizontal="center" vertical="center"/>
    </xf>
    <xf numFmtId="0" fontId="22" fillId="0" borderId="22" xfId="33" applyFont="1" applyFill="1" applyBorder="1" applyAlignment="1">
      <alignment horizontal="center" vertical="center"/>
    </xf>
    <xf numFmtId="4" fontId="6" fillId="0" borderId="41" xfId="35" applyNumberFormat="1" applyFont="1" applyFill="1" applyBorder="1" applyAlignment="1">
      <alignment horizontal="center" vertical="center"/>
    </xf>
    <xf numFmtId="4" fontId="6" fillId="0" borderId="84" xfId="35" applyNumberFormat="1" applyFont="1" applyFill="1" applyBorder="1" applyAlignment="1">
      <alignment horizontal="center" vertical="center"/>
    </xf>
    <xf numFmtId="4" fontId="6" fillId="0" borderId="37" xfId="35" applyNumberFormat="1" applyFont="1" applyFill="1" applyBorder="1" applyAlignment="1">
      <alignment horizontal="center" vertical="center"/>
    </xf>
    <xf numFmtId="188" fontId="6" fillId="0" borderId="85" xfId="0" applyNumberFormat="1" applyFont="1" applyBorder="1" applyAlignment="1">
      <alignment horizontal="center" vertical="center" wrapText="1"/>
    </xf>
    <xf numFmtId="188" fontId="6" fillId="0" borderId="71" xfId="0" applyNumberFormat="1" applyFont="1" applyBorder="1" applyAlignment="1">
      <alignment horizontal="center" vertical="center" wrapText="1"/>
    </xf>
    <xf numFmtId="188" fontId="6" fillId="0" borderId="86" xfId="0" applyNumberFormat="1" applyFont="1" applyBorder="1" applyAlignment="1">
      <alignment horizontal="center" vertical="center" wrapText="1"/>
    </xf>
    <xf numFmtId="0" fontId="5" fillId="0" borderId="82" xfId="0" applyNumberFormat="1" applyFont="1" applyBorder="1" applyAlignment="1">
      <alignment horizontal="center" vertical="center" wrapText="1"/>
    </xf>
    <xf numFmtId="0" fontId="5" fillId="0" borderId="83" xfId="0" applyNumberFormat="1" applyFont="1" applyBorder="1" applyAlignment="1">
      <alignment horizontal="center" vertical="center" wrapText="1"/>
    </xf>
    <xf numFmtId="188" fontId="8" fillId="0" borderId="25" xfId="0" applyNumberFormat="1" applyFont="1" applyBorder="1" applyAlignment="1">
      <alignment horizontal="center" vertical="center" wrapText="1"/>
    </xf>
    <xf numFmtId="188" fontId="8" fillId="0" borderId="8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10" fillId="0" borderId="41" xfId="38" applyFont="1" applyFill="1" applyBorder="1" applyAlignment="1">
      <alignment horizontal="center" vertical="center" wrapText="1"/>
    </xf>
    <xf numFmtId="0" fontId="10" fillId="0" borderId="84" xfId="38" applyFont="1" applyFill="1" applyBorder="1" applyAlignment="1">
      <alignment horizontal="center" vertical="center" wrapText="1"/>
    </xf>
    <xf numFmtId="0" fontId="10" fillId="0" borderId="37" xfId="38" applyFont="1" applyFill="1" applyBorder="1" applyAlignment="1">
      <alignment horizontal="center" vertical="center" wrapText="1"/>
    </xf>
    <xf numFmtId="188" fontId="6" fillId="0" borderId="85" xfId="0" applyNumberFormat="1" applyFont="1" applyBorder="1" applyAlignment="1">
      <alignment horizontal="center" vertical="center"/>
    </xf>
    <xf numFmtId="4" fontId="6" fillId="0" borderId="14" xfId="35" applyNumberFormat="1" applyFont="1" applyFill="1" applyBorder="1" applyAlignment="1">
      <alignment horizontal="center" vertical="center" wrapText="1"/>
    </xf>
    <xf numFmtId="4" fontId="6" fillId="0" borderId="14" xfId="41" applyNumberFormat="1" applyFont="1" applyFill="1" applyBorder="1" applyAlignment="1">
      <alignment horizontal="center" vertical="center" wrapText="1"/>
    </xf>
    <xf numFmtId="188" fontId="6" fillId="0" borderId="14" xfId="0" applyNumberFormat="1" applyFont="1" applyBorder="1" applyAlignment="1">
      <alignment horizontal="center" vertical="center"/>
    </xf>
    <xf numFmtId="188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188" fontId="16" fillId="0" borderId="82" xfId="0" applyNumberFormat="1" applyFont="1" applyBorder="1" applyAlignment="1">
      <alignment horizontal="center" vertical="center" wrapText="1"/>
    </xf>
    <xf numFmtId="188" fontId="16" fillId="0" borderId="83" xfId="0" applyNumberFormat="1" applyFont="1" applyBorder="1" applyAlignment="1">
      <alignment horizontal="center" vertical="center" wrapText="1"/>
    </xf>
    <xf numFmtId="188" fontId="16" fillId="0" borderId="2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0" xfId="33" applyFont="1" applyFill="1" applyBorder="1" applyAlignment="1">
      <alignment horizontal="center" vertical="center" wrapText="1"/>
    </xf>
    <xf numFmtId="188" fontId="16" fillId="0" borderId="0" xfId="0" applyNumberFormat="1" applyFont="1" applyAlignment="1">
      <alignment horizontal="center" vertical="center" wrapText="1"/>
    </xf>
    <xf numFmtId="0" fontId="6" fillId="0" borderId="8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8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88" fontId="8" fillId="0" borderId="88" xfId="0" applyNumberFormat="1" applyFont="1" applyBorder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 wrapText="1"/>
    </xf>
    <xf numFmtId="188" fontId="8" fillId="0" borderId="89" xfId="0" applyNumberFormat="1" applyFont="1" applyBorder="1" applyAlignment="1">
      <alignment horizontal="center" vertical="center" wrapText="1"/>
    </xf>
    <xf numFmtId="188" fontId="8" fillId="0" borderId="90" xfId="0" applyNumberFormat="1" applyFont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wrapText="1"/>
    </xf>
    <xf numFmtId="0" fontId="5" fillId="0" borderId="82" xfId="33" applyFont="1" applyFill="1" applyBorder="1" applyAlignment="1">
      <alignment horizontal="center" vertical="center" wrapText="1"/>
    </xf>
    <xf numFmtId="0" fontId="5" fillId="0" borderId="83" xfId="33" applyFont="1" applyFill="1" applyBorder="1" applyAlignment="1">
      <alignment horizontal="center" vertical="center" wrapText="1"/>
    </xf>
    <xf numFmtId="0" fontId="5" fillId="0" borderId="22" xfId="33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49" fontId="7" fillId="0" borderId="92" xfId="0" applyNumberFormat="1" applyFont="1" applyFill="1" applyBorder="1" applyAlignment="1">
      <alignment horizontal="center" vertical="center" wrapText="1"/>
    </xf>
    <xf numFmtId="49" fontId="7" fillId="0" borderId="93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188" fontId="6" fillId="0" borderId="8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0" borderId="85" xfId="0" applyNumberFormat="1" applyFont="1" applyFill="1" applyBorder="1" applyAlignment="1">
      <alignment horizontal="center" vertical="center" wrapText="1" readingOrder="1"/>
    </xf>
    <xf numFmtId="0" fontId="7" fillId="0" borderId="18" xfId="0" applyNumberFormat="1" applyFont="1" applyFill="1" applyBorder="1" applyAlignment="1">
      <alignment horizontal="center" vertical="center" wrapText="1" readingOrder="1"/>
    </xf>
    <xf numFmtId="0" fontId="7" fillId="0" borderId="31" xfId="0" applyNumberFormat="1" applyFont="1" applyFill="1" applyBorder="1" applyAlignment="1">
      <alignment horizontal="center" vertical="center" wrapText="1" readingOrder="1"/>
    </xf>
    <xf numFmtId="188" fontId="6" fillId="0" borderId="86" xfId="0" applyNumberFormat="1" applyFont="1" applyBorder="1" applyAlignment="1">
      <alignment horizontal="center" vertical="center"/>
    </xf>
    <xf numFmtId="193" fontId="10" fillId="0" borderId="0" xfId="0" applyNumberFormat="1" applyFont="1" applyFill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/>
    </xf>
    <xf numFmtId="188" fontId="6" fillId="0" borderId="41" xfId="0" applyNumberFormat="1" applyFont="1" applyBorder="1" applyAlignment="1">
      <alignment horizontal="center" vertical="center" wrapText="1"/>
    </xf>
    <xf numFmtId="188" fontId="6" fillId="0" borderId="84" xfId="0" applyNumberFormat="1" applyFont="1" applyBorder="1" applyAlignment="1">
      <alignment horizontal="center" vertical="center" wrapText="1"/>
    </xf>
    <xf numFmtId="188" fontId="6" fillId="0" borderId="37" xfId="0" applyNumberFormat="1" applyFont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horizontal="left" vertical="top" wrapText="1"/>
    </xf>
    <xf numFmtId="188" fontId="42" fillId="0" borderId="0" xfId="0" applyNumberFormat="1" applyFont="1" applyAlignment="1">
      <alignment horizontal="right" vertical="top"/>
    </xf>
    <xf numFmtId="188" fontId="42" fillId="0" borderId="0" xfId="0" applyNumberFormat="1" applyFont="1" applyAlignment="1">
      <alignment horizontal="center" vertical="top"/>
    </xf>
    <xf numFmtId="0" fontId="42" fillId="0" borderId="0" xfId="0" applyFont="1" applyAlignment="1">
      <alignment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center" vertical="center"/>
    </xf>
    <xf numFmtId="188" fontId="10" fillId="0" borderId="0" xfId="0" applyNumberFormat="1" applyFont="1" applyAlignment="1">
      <alignment horizontal="right" vertical="top"/>
    </xf>
    <xf numFmtId="188" fontId="10" fillId="0" borderId="0" xfId="0" applyNumberFormat="1" applyFont="1" applyAlignment="1">
      <alignment horizontal="right" vertical="center"/>
    </xf>
    <xf numFmtId="0" fontId="10" fillId="0" borderId="81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188" fontId="10" fillId="0" borderId="80" xfId="0" applyNumberFormat="1" applyFont="1" applyBorder="1" applyAlignment="1">
      <alignment horizontal="center" vertical="center"/>
    </xf>
    <xf numFmtId="188" fontId="10" fillId="0" borderId="80" xfId="0" applyNumberFormat="1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195" fontId="11" fillId="0" borderId="14" xfId="0" applyNumberFormat="1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88" fontId="11" fillId="0" borderId="14" xfId="0" applyNumberFormat="1" applyFont="1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/>
    </xf>
    <xf numFmtId="188" fontId="10" fillId="33" borderId="14" xfId="0" applyNumberFormat="1" applyFont="1" applyFill="1" applyBorder="1" applyAlignment="1">
      <alignment horizontal="right" vertical="top"/>
    </xf>
    <xf numFmtId="188" fontId="10" fillId="0" borderId="14" xfId="0" applyNumberFormat="1" applyFont="1" applyBorder="1" applyAlignment="1">
      <alignment horizontal="right" vertical="top"/>
    </xf>
    <xf numFmtId="0" fontId="42" fillId="0" borderId="15" xfId="0" applyFont="1" applyBorder="1" applyAlignment="1">
      <alignment/>
    </xf>
    <xf numFmtId="195" fontId="11" fillId="33" borderId="14" xfId="0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195" fontId="10" fillId="0" borderId="14" xfId="0" applyNumberFormat="1" applyFont="1" applyBorder="1" applyAlignment="1">
      <alignment horizontal="center" vertical="center"/>
    </xf>
    <xf numFmtId="195" fontId="10" fillId="33" borderId="14" xfId="0" applyNumberFormat="1" applyFont="1" applyFill="1" applyBorder="1" applyAlignment="1">
      <alignment horizontal="center" vertical="center"/>
    </xf>
    <xf numFmtId="2" fontId="10" fillId="33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/>
    </xf>
    <xf numFmtId="0" fontId="11" fillId="33" borderId="14" xfId="0" applyFont="1" applyFill="1" applyBorder="1" applyAlignment="1">
      <alignment horizontal="center" vertical="top"/>
    </xf>
    <xf numFmtId="0" fontId="65" fillId="0" borderId="14" xfId="0" applyFont="1" applyBorder="1" applyAlignment="1">
      <alignment horizontal="center" vertical="top"/>
    </xf>
    <xf numFmtId="0" fontId="65" fillId="0" borderId="14" xfId="0" applyFont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66" fillId="0" borderId="15" xfId="0" applyFont="1" applyBorder="1" applyAlignment="1">
      <alignment/>
    </xf>
    <xf numFmtId="0" fontId="66" fillId="0" borderId="0" xfId="0" applyFont="1" applyAlignment="1">
      <alignment/>
    </xf>
    <xf numFmtId="0" fontId="44" fillId="0" borderId="15" xfId="0" applyFont="1" applyBorder="1" applyAlignment="1">
      <alignment/>
    </xf>
    <xf numFmtId="195" fontId="10" fillId="33" borderId="14" xfId="0" applyNumberFormat="1" applyFont="1" applyFill="1" applyBorder="1" applyAlignment="1">
      <alignment horizontal="center" vertical="top"/>
    </xf>
    <xf numFmtId="188" fontId="10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omma 2" xfId="36"/>
    <cellStyle name="left_arm10_BordWW_900" xfId="37"/>
    <cellStyle name="left_arm10_GrBordWW_900" xfId="38"/>
    <cellStyle name="Normal 2" xfId="39"/>
    <cellStyle name="Normal 3" xfId="40"/>
    <cellStyle name="rgt_arm10_BordGrey_900" xfId="41"/>
    <cellStyle name="rgt_arm14_bld_900" xfId="42"/>
    <cellStyle name="rgt_arm14_Money_900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42"/>
  <sheetViews>
    <sheetView zoomScale="85" zoomScaleNormal="85" zoomScalePageLayoutView="0" workbookViewId="0" topLeftCell="A1">
      <selection activeCell="B3" sqref="B3"/>
    </sheetView>
  </sheetViews>
  <sheetFormatPr defaultColWidth="9.140625" defaultRowHeight="12"/>
  <cols>
    <col min="1" max="1" width="8.140625" style="483" customWidth="1"/>
    <col min="2" max="2" width="44.7109375" style="484" customWidth="1"/>
    <col min="3" max="3" width="7.421875" style="483" customWidth="1"/>
    <col min="4" max="4" width="12.7109375" style="483" customWidth="1"/>
    <col min="5" max="5" width="12.00390625" style="483" customWidth="1"/>
    <col min="6" max="6" width="11.8515625" style="483" customWidth="1"/>
    <col min="7" max="7" width="12.7109375" style="483" customWidth="1"/>
    <col min="8" max="8" width="10.421875" style="483" customWidth="1"/>
    <col min="9" max="9" width="11.8515625" style="483" customWidth="1"/>
    <col min="10" max="10" width="12.28125" style="485" customWidth="1"/>
    <col min="11" max="11" width="10.8515625" style="485" customWidth="1"/>
    <col min="12" max="12" width="13.8515625" style="485" customWidth="1"/>
    <col min="13" max="13" width="16.28125" style="485" customWidth="1"/>
    <col min="14" max="14" width="13.421875" style="485" customWidth="1"/>
    <col min="15" max="15" width="16.140625" style="485" customWidth="1"/>
    <col min="16" max="17" width="13.7109375" style="485" customWidth="1"/>
    <col min="18" max="18" width="10.28125" style="485" customWidth="1"/>
    <col min="19" max="20" width="11.28125" style="485" customWidth="1"/>
    <col min="21" max="21" width="16.00390625" style="485" customWidth="1"/>
    <col min="22" max="22" width="14.140625" style="487" customWidth="1"/>
    <col min="23" max="16384" width="9.28125" style="487" customWidth="1"/>
  </cols>
  <sheetData>
    <row r="2" spans="12:22" ht="20.25" customHeight="1">
      <c r="L2" s="486"/>
      <c r="M2" s="486"/>
      <c r="N2" s="486"/>
      <c r="O2" s="486"/>
      <c r="R2" s="486"/>
      <c r="T2" s="400" t="s">
        <v>1056</v>
      </c>
      <c r="U2" s="400"/>
      <c r="V2" s="400"/>
    </row>
    <row r="3" spans="1:22" ht="72" customHeight="1">
      <c r="A3" s="488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00"/>
      <c r="U3" s="400"/>
      <c r="V3" s="400"/>
    </row>
    <row r="4" spans="1:21" ht="27" customHeight="1">
      <c r="A4" s="489" t="s">
        <v>1050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</row>
    <row r="5" spans="19:22" ht="19.5" customHeight="1" thickBot="1">
      <c r="S5" s="490"/>
      <c r="V5" s="491" t="s">
        <v>0</v>
      </c>
    </row>
    <row r="6" spans="1:22" ht="21.75" customHeight="1">
      <c r="A6" s="492" t="s">
        <v>1</v>
      </c>
      <c r="B6" s="493" t="s">
        <v>2</v>
      </c>
      <c r="C6" s="493" t="s">
        <v>3</v>
      </c>
      <c r="D6" s="494" t="s">
        <v>1033</v>
      </c>
      <c r="E6" s="494"/>
      <c r="F6" s="494"/>
      <c r="G6" s="494" t="s">
        <v>1034</v>
      </c>
      <c r="H6" s="494"/>
      <c r="I6" s="494"/>
      <c r="J6" s="494" t="s">
        <v>182</v>
      </c>
      <c r="K6" s="494"/>
      <c r="L6" s="494"/>
      <c r="M6" s="495" t="s">
        <v>1035</v>
      </c>
      <c r="N6" s="495"/>
      <c r="O6" s="495"/>
      <c r="P6" s="494" t="s">
        <v>183</v>
      </c>
      <c r="Q6" s="494"/>
      <c r="R6" s="494"/>
      <c r="S6" s="494" t="s">
        <v>1036</v>
      </c>
      <c r="T6" s="494"/>
      <c r="U6" s="494"/>
      <c r="V6" s="496" t="s">
        <v>303</v>
      </c>
    </row>
    <row r="7" spans="1:22" ht="21" customHeight="1">
      <c r="A7" s="497"/>
      <c r="B7" s="498"/>
      <c r="C7" s="498"/>
      <c r="D7" s="499" t="s">
        <v>4</v>
      </c>
      <c r="E7" s="499" t="s">
        <v>5</v>
      </c>
      <c r="F7" s="499"/>
      <c r="G7" s="499" t="s">
        <v>4</v>
      </c>
      <c r="H7" s="499" t="s">
        <v>5</v>
      </c>
      <c r="I7" s="499"/>
      <c r="J7" s="499" t="s">
        <v>4</v>
      </c>
      <c r="K7" s="499" t="s">
        <v>5</v>
      </c>
      <c r="L7" s="499"/>
      <c r="M7" s="499" t="s">
        <v>4</v>
      </c>
      <c r="N7" s="499" t="s">
        <v>5</v>
      </c>
      <c r="O7" s="499"/>
      <c r="P7" s="499" t="s">
        <v>4</v>
      </c>
      <c r="Q7" s="499" t="s">
        <v>5</v>
      </c>
      <c r="R7" s="499"/>
      <c r="S7" s="499" t="s">
        <v>4</v>
      </c>
      <c r="T7" s="499" t="s">
        <v>5</v>
      </c>
      <c r="U7" s="499"/>
      <c r="V7" s="500" t="s">
        <v>1039</v>
      </c>
    </row>
    <row r="8" spans="1:22" ht="153" customHeight="1">
      <c r="A8" s="497"/>
      <c r="B8" s="498"/>
      <c r="C8" s="498"/>
      <c r="D8" s="499"/>
      <c r="E8" s="501" t="s">
        <v>6</v>
      </c>
      <c r="F8" s="501" t="s">
        <v>7</v>
      </c>
      <c r="G8" s="499"/>
      <c r="H8" s="501" t="s">
        <v>6</v>
      </c>
      <c r="I8" s="501" t="s">
        <v>7</v>
      </c>
      <c r="J8" s="499"/>
      <c r="K8" s="501" t="s">
        <v>6</v>
      </c>
      <c r="L8" s="501" t="s">
        <v>7</v>
      </c>
      <c r="M8" s="499"/>
      <c r="N8" s="501" t="s">
        <v>6</v>
      </c>
      <c r="O8" s="501" t="s">
        <v>7</v>
      </c>
      <c r="P8" s="499"/>
      <c r="Q8" s="501" t="s">
        <v>6</v>
      </c>
      <c r="R8" s="501" t="s">
        <v>7</v>
      </c>
      <c r="S8" s="499"/>
      <c r="T8" s="501" t="s">
        <v>6</v>
      </c>
      <c r="U8" s="501" t="s">
        <v>7</v>
      </c>
      <c r="V8" s="500"/>
    </row>
    <row r="9" spans="1:22" s="506" customFormat="1" ht="23.25" customHeight="1">
      <c r="A9" s="502">
        <v>1</v>
      </c>
      <c r="B9" s="503">
        <v>2</v>
      </c>
      <c r="C9" s="503">
        <v>3</v>
      </c>
      <c r="D9" s="504">
        <v>4</v>
      </c>
      <c r="E9" s="504">
        <v>5</v>
      </c>
      <c r="F9" s="504">
        <v>6</v>
      </c>
      <c r="G9" s="504">
        <v>7</v>
      </c>
      <c r="H9" s="504">
        <v>8</v>
      </c>
      <c r="I9" s="504">
        <v>9</v>
      </c>
      <c r="J9" s="504">
        <v>10</v>
      </c>
      <c r="K9" s="504">
        <v>11</v>
      </c>
      <c r="L9" s="504">
        <v>12</v>
      </c>
      <c r="M9" s="504">
        <v>13</v>
      </c>
      <c r="N9" s="504">
        <v>14</v>
      </c>
      <c r="O9" s="504">
        <v>15</v>
      </c>
      <c r="P9" s="504">
        <v>16</v>
      </c>
      <c r="Q9" s="504">
        <v>17</v>
      </c>
      <c r="R9" s="504">
        <v>18</v>
      </c>
      <c r="S9" s="504">
        <v>19</v>
      </c>
      <c r="T9" s="504">
        <v>20</v>
      </c>
      <c r="U9" s="504">
        <v>21</v>
      </c>
      <c r="V9" s="505">
        <v>22</v>
      </c>
    </row>
    <row r="10" spans="1:22" s="506" customFormat="1" ht="25.5" customHeight="1">
      <c r="A10" s="507" t="s">
        <v>8</v>
      </c>
      <c r="B10" s="508" t="s">
        <v>340</v>
      </c>
      <c r="C10" s="509" t="s">
        <v>9</v>
      </c>
      <c r="D10" s="509">
        <v>1013455.7</v>
      </c>
      <c r="E10" s="509">
        <f>SUM(E12+E53+E77)</f>
        <v>863171.8999999999</v>
      </c>
      <c r="F10" s="509">
        <v>330283.8</v>
      </c>
      <c r="G10" s="509">
        <v>891527.6</v>
      </c>
      <c r="H10" s="509">
        <f>SUM(H12+H53+H77)</f>
        <v>891527.9</v>
      </c>
      <c r="I10" s="510">
        <f>SUM(I12+I53+I77)</f>
        <v>40000</v>
      </c>
      <c r="J10" s="509">
        <f>SUM(K10:L10)</f>
        <v>2170422.5</v>
      </c>
      <c r="K10" s="511">
        <f>SUM(K12+K53+K77)</f>
        <v>1160422.5</v>
      </c>
      <c r="L10" s="510">
        <f>SUM(L12+L53+L77)</f>
        <v>1010000</v>
      </c>
      <c r="M10" s="512">
        <f>J10-G10</f>
        <v>1278894.9</v>
      </c>
      <c r="N10" s="512">
        <f>K10-H10</f>
        <v>268894.6</v>
      </c>
      <c r="O10" s="512">
        <f>L10-I10</f>
        <v>970000</v>
      </c>
      <c r="P10" s="509">
        <f>SUM(Q10:R10)</f>
        <v>2284152.5</v>
      </c>
      <c r="Q10" s="511">
        <f>SUM(Q12+Q53+Q77)</f>
        <v>1244152.5</v>
      </c>
      <c r="R10" s="509">
        <f>SUM(R12+R53+R77)</f>
        <v>1040000</v>
      </c>
      <c r="S10" s="509">
        <f>SUM(T10:U10)</f>
        <v>2384752.5</v>
      </c>
      <c r="T10" s="509">
        <f>SUM(T12+T53+T77)</f>
        <v>1324752.5</v>
      </c>
      <c r="U10" s="510">
        <f>SUM(U12+U53+U77)</f>
        <v>1060000</v>
      </c>
      <c r="V10" s="513"/>
    </row>
    <row r="11" spans="1:22" ht="16.5" customHeight="1">
      <c r="A11" s="514"/>
      <c r="B11" s="515" t="s">
        <v>5</v>
      </c>
      <c r="C11" s="516"/>
      <c r="D11" s="509"/>
      <c r="E11" s="516"/>
      <c r="F11" s="516"/>
      <c r="G11" s="509"/>
      <c r="H11" s="516"/>
      <c r="I11" s="516"/>
      <c r="J11" s="509"/>
      <c r="K11" s="517"/>
      <c r="L11" s="518"/>
      <c r="M11" s="512"/>
      <c r="N11" s="512"/>
      <c r="O11" s="512"/>
      <c r="P11" s="509"/>
      <c r="Q11" s="517"/>
      <c r="R11" s="518"/>
      <c r="S11" s="509"/>
      <c r="T11" s="518"/>
      <c r="U11" s="518"/>
      <c r="V11" s="519"/>
    </row>
    <row r="12" spans="1:22" s="506" customFormat="1" ht="48.75" customHeight="1">
      <c r="A12" s="507" t="s">
        <v>10</v>
      </c>
      <c r="B12" s="508" t="s">
        <v>11</v>
      </c>
      <c r="C12" s="509" t="s">
        <v>12</v>
      </c>
      <c r="D12" s="509">
        <f aca="true" t="shared" si="0" ref="D12:D95">SUM(E12:F12)</f>
        <v>147894.6</v>
      </c>
      <c r="E12" s="509">
        <f>SUM(E14+E19+E22+E43+E47)</f>
        <v>147894.6</v>
      </c>
      <c r="F12" s="509">
        <f>SUM(F14+F19+F22+F43+F47)</f>
        <v>0</v>
      </c>
      <c r="G12" s="509">
        <f>SUM(H12:I12)</f>
        <v>206618.5</v>
      </c>
      <c r="H12" s="509">
        <f>SUM(H14+H19+H22+H43+H47)</f>
        <v>206618.5</v>
      </c>
      <c r="I12" s="509">
        <f>SUM(I14+I19+I22+I43+I47)</f>
        <v>0</v>
      </c>
      <c r="J12" s="509">
        <f>SUM(K12:L12)</f>
        <v>210879.5</v>
      </c>
      <c r="K12" s="511">
        <f>SUM(K14+K19+K22+K43+K47)</f>
        <v>210879.5</v>
      </c>
      <c r="L12" s="509">
        <f>SUM(L14+L19+L22+L43+L47)</f>
        <v>0</v>
      </c>
      <c r="M12" s="512">
        <f aca="true" t="shared" si="1" ref="M12:M73">J12-G12</f>
        <v>4261</v>
      </c>
      <c r="N12" s="512">
        <f aca="true" t="shared" si="2" ref="N12:N73">K12-H12</f>
        <v>4261</v>
      </c>
      <c r="O12" s="512">
        <f aca="true" t="shared" si="3" ref="O12:O73">L12-I12</f>
        <v>0</v>
      </c>
      <c r="P12" s="509">
        <f>SUM(Q12:R12)</f>
        <v>215679.5</v>
      </c>
      <c r="Q12" s="511">
        <f>SUM(Q14+Q19+Q22+Q43+Q47)</f>
        <v>215679.5</v>
      </c>
      <c r="R12" s="509">
        <f>SUM(R14+R19+R22+R43+R47)</f>
        <v>0</v>
      </c>
      <c r="S12" s="509">
        <f>SUM(T12:U12)</f>
        <v>220279.5</v>
      </c>
      <c r="T12" s="509">
        <f>SUM(T14+T19+T22+T43+T47)</f>
        <v>220279.5</v>
      </c>
      <c r="U12" s="509">
        <f>SUM(U14+U19+U22+U43+U47)</f>
        <v>0</v>
      </c>
      <c r="V12" s="513"/>
    </row>
    <row r="13" spans="1:22" ht="19.5" customHeight="1">
      <c r="A13" s="514"/>
      <c r="B13" s="515" t="s">
        <v>5</v>
      </c>
      <c r="C13" s="516"/>
      <c r="D13" s="509"/>
      <c r="E13" s="516"/>
      <c r="F13" s="516"/>
      <c r="G13" s="509"/>
      <c r="H13" s="516"/>
      <c r="I13" s="516"/>
      <c r="J13" s="509"/>
      <c r="K13" s="517"/>
      <c r="L13" s="518"/>
      <c r="M13" s="512"/>
      <c r="N13" s="512"/>
      <c r="O13" s="512"/>
      <c r="P13" s="509"/>
      <c r="Q13" s="517"/>
      <c r="R13" s="518"/>
      <c r="S13" s="509"/>
      <c r="T13" s="518"/>
      <c r="U13" s="518"/>
      <c r="V13" s="519"/>
    </row>
    <row r="14" spans="1:22" s="506" customFormat="1" ht="39.75" customHeight="1">
      <c r="A14" s="507" t="s">
        <v>13</v>
      </c>
      <c r="B14" s="508" t="s">
        <v>14</v>
      </c>
      <c r="C14" s="509" t="s">
        <v>15</v>
      </c>
      <c r="D14" s="510">
        <f t="shared" si="0"/>
        <v>43911</v>
      </c>
      <c r="E14" s="510">
        <f>SUM(E16:E18)</f>
        <v>43911</v>
      </c>
      <c r="F14" s="509">
        <f>SUM(F16:F18)</f>
        <v>0</v>
      </c>
      <c r="G14" s="510">
        <f>SUM(H14:I14)</f>
        <v>78860</v>
      </c>
      <c r="H14" s="510">
        <f>SUM(H16:H18)</f>
        <v>78860</v>
      </c>
      <c r="I14" s="509">
        <f>SUM(I16:I18)</f>
        <v>0</v>
      </c>
      <c r="J14" s="510">
        <f>SUM(K14:L14)</f>
        <v>81000</v>
      </c>
      <c r="K14" s="520">
        <f>SUM(K16:K18)</f>
        <v>81000</v>
      </c>
      <c r="L14" s="509">
        <f>SUM(L16:L18)</f>
        <v>0</v>
      </c>
      <c r="M14" s="512">
        <f t="shared" si="1"/>
        <v>2140</v>
      </c>
      <c r="N14" s="512">
        <f t="shared" si="2"/>
        <v>2140</v>
      </c>
      <c r="O14" s="512">
        <f t="shared" si="3"/>
        <v>0</v>
      </c>
      <c r="P14" s="510">
        <f>SUM(Q14:R14)</f>
        <v>83500</v>
      </c>
      <c r="Q14" s="520">
        <f>SUM(Q16:Q18)</f>
        <v>83500</v>
      </c>
      <c r="R14" s="509">
        <f>SUM(R16:R18)</f>
        <v>0</v>
      </c>
      <c r="S14" s="510">
        <f>SUM(T14:U14)</f>
        <v>86000</v>
      </c>
      <c r="T14" s="510">
        <f>SUM(T16:T18)</f>
        <v>86000</v>
      </c>
      <c r="U14" s="509">
        <f>SUM(U16:U18)</f>
        <v>0</v>
      </c>
      <c r="V14" s="513"/>
    </row>
    <row r="15" spans="1:22" ht="12.75" customHeight="1">
      <c r="A15" s="514"/>
      <c r="B15" s="515" t="s">
        <v>5</v>
      </c>
      <c r="C15" s="516"/>
      <c r="D15" s="509"/>
      <c r="E15" s="516"/>
      <c r="F15" s="516"/>
      <c r="G15" s="509"/>
      <c r="H15" s="516"/>
      <c r="I15" s="516"/>
      <c r="J15" s="509"/>
      <c r="K15" s="521"/>
      <c r="L15" s="516"/>
      <c r="M15" s="512"/>
      <c r="N15" s="512"/>
      <c r="O15" s="512"/>
      <c r="P15" s="509"/>
      <c r="Q15" s="521"/>
      <c r="R15" s="516"/>
      <c r="S15" s="509"/>
      <c r="T15" s="516"/>
      <c r="U15" s="516"/>
      <c r="V15" s="519"/>
    </row>
    <row r="16" spans="1:22" s="506" customFormat="1" ht="40.5" customHeight="1">
      <c r="A16" s="522" t="s">
        <v>16</v>
      </c>
      <c r="B16" s="523" t="s">
        <v>17</v>
      </c>
      <c r="C16" s="524" t="s">
        <v>9</v>
      </c>
      <c r="D16" s="520">
        <f t="shared" si="0"/>
        <v>7163.3</v>
      </c>
      <c r="E16" s="520">
        <v>7163.3</v>
      </c>
      <c r="F16" s="520"/>
      <c r="G16" s="520">
        <f>SUM(H16:I16)</f>
        <v>1000</v>
      </c>
      <c r="H16" s="520">
        <v>1000</v>
      </c>
      <c r="I16" s="520"/>
      <c r="J16" s="520">
        <f>SUM(K16:L16)</f>
        <v>1000</v>
      </c>
      <c r="K16" s="520">
        <v>1000</v>
      </c>
      <c r="L16" s="520"/>
      <c r="M16" s="520">
        <f t="shared" si="1"/>
        <v>0</v>
      </c>
      <c r="N16" s="512">
        <f t="shared" si="2"/>
        <v>0</v>
      </c>
      <c r="O16" s="512">
        <f t="shared" si="3"/>
        <v>0</v>
      </c>
      <c r="P16" s="510">
        <f>SUM(Q16:R16)</f>
        <v>1000</v>
      </c>
      <c r="Q16" s="510">
        <v>1000</v>
      </c>
      <c r="R16" s="510"/>
      <c r="S16" s="510">
        <f>SUM(T16:U16)</f>
        <v>1000</v>
      </c>
      <c r="T16" s="510">
        <v>1000</v>
      </c>
      <c r="U16" s="524"/>
      <c r="V16" s="513"/>
    </row>
    <row r="17" spans="1:22" s="506" customFormat="1" ht="33.75" customHeight="1">
      <c r="A17" s="522" t="s">
        <v>18</v>
      </c>
      <c r="B17" s="523" t="s">
        <v>19</v>
      </c>
      <c r="C17" s="524" t="s">
        <v>9</v>
      </c>
      <c r="D17" s="520">
        <f t="shared" si="0"/>
        <v>10788</v>
      </c>
      <c r="E17" s="520">
        <v>10788</v>
      </c>
      <c r="F17" s="520"/>
      <c r="G17" s="520">
        <f>SUM(H17:I17)</f>
        <v>7860</v>
      </c>
      <c r="H17" s="520">
        <v>7860</v>
      </c>
      <c r="I17" s="520"/>
      <c r="J17" s="520">
        <f>SUM(K17:L17)</f>
        <v>8000</v>
      </c>
      <c r="K17" s="520">
        <v>8000</v>
      </c>
      <c r="L17" s="520"/>
      <c r="M17" s="520">
        <f t="shared" si="1"/>
        <v>140</v>
      </c>
      <c r="N17" s="512">
        <f t="shared" si="2"/>
        <v>140</v>
      </c>
      <c r="O17" s="512">
        <f t="shared" si="3"/>
        <v>0</v>
      </c>
      <c r="P17" s="510">
        <f>SUM(Q17:R17)</f>
        <v>8500</v>
      </c>
      <c r="Q17" s="510">
        <v>8500</v>
      </c>
      <c r="R17" s="510"/>
      <c r="S17" s="510">
        <f>SUM(T17:U17)</f>
        <v>9000</v>
      </c>
      <c r="T17" s="510">
        <v>9000</v>
      </c>
      <c r="U17" s="524"/>
      <c r="V17" s="513"/>
    </row>
    <row r="18" spans="1:22" s="506" customFormat="1" ht="33.75" customHeight="1">
      <c r="A18" s="522" t="s">
        <v>20</v>
      </c>
      <c r="B18" s="523" t="s">
        <v>21</v>
      </c>
      <c r="C18" s="524" t="s">
        <v>9</v>
      </c>
      <c r="D18" s="520">
        <f t="shared" si="0"/>
        <v>25959.7</v>
      </c>
      <c r="E18" s="520">
        <v>25959.7</v>
      </c>
      <c r="F18" s="520"/>
      <c r="G18" s="520">
        <f>SUM(H18:I18)</f>
        <v>70000</v>
      </c>
      <c r="H18" s="520">
        <v>70000</v>
      </c>
      <c r="I18" s="520"/>
      <c r="J18" s="520">
        <f>SUM(K18:L18)</f>
        <v>72000</v>
      </c>
      <c r="K18" s="520">
        <v>72000</v>
      </c>
      <c r="L18" s="520"/>
      <c r="M18" s="520">
        <f t="shared" si="1"/>
        <v>2000</v>
      </c>
      <c r="N18" s="512">
        <f t="shared" si="2"/>
        <v>2000</v>
      </c>
      <c r="O18" s="512">
        <f t="shared" si="3"/>
        <v>0</v>
      </c>
      <c r="P18" s="510">
        <f>SUM(Q18:R18)</f>
        <v>74000</v>
      </c>
      <c r="Q18" s="510">
        <v>74000</v>
      </c>
      <c r="R18" s="510"/>
      <c r="S18" s="510">
        <f>SUM(T18:U18)</f>
        <v>76000</v>
      </c>
      <c r="T18" s="510">
        <v>76000</v>
      </c>
      <c r="U18" s="524"/>
      <c r="V18" s="513"/>
    </row>
    <row r="19" spans="1:22" s="506" customFormat="1" ht="19.5" customHeight="1">
      <c r="A19" s="507" t="s">
        <v>22</v>
      </c>
      <c r="B19" s="508" t="s">
        <v>23</v>
      </c>
      <c r="C19" s="509" t="s">
        <v>24</v>
      </c>
      <c r="D19" s="509">
        <f t="shared" si="0"/>
        <v>96407.5</v>
      </c>
      <c r="E19" s="509">
        <f>SUM(E21)</f>
        <v>96407.5</v>
      </c>
      <c r="F19" s="509">
        <f>SUM(F21)</f>
        <v>0</v>
      </c>
      <c r="G19" s="510">
        <f>SUM(H19:I19)</f>
        <v>117999</v>
      </c>
      <c r="H19" s="510">
        <f>SUM(H21)</f>
        <v>117999</v>
      </c>
      <c r="I19" s="509">
        <f>SUM(I21)</f>
        <v>0</v>
      </c>
      <c r="J19" s="509">
        <f>SUM(K19:L19)</f>
        <v>120000</v>
      </c>
      <c r="K19" s="511">
        <v>120000</v>
      </c>
      <c r="L19" s="509">
        <f>SUM(L21)</f>
        <v>0</v>
      </c>
      <c r="M19" s="512">
        <f t="shared" si="1"/>
        <v>2001</v>
      </c>
      <c r="N19" s="512">
        <f t="shared" si="2"/>
        <v>2001</v>
      </c>
      <c r="O19" s="512">
        <f t="shared" si="3"/>
        <v>0</v>
      </c>
      <c r="P19" s="509">
        <f>SUM(Q19:R19)</f>
        <v>122000</v>
      </c>
      <c r="Q19" s="509">
        <f>SUM(Q21)</f>
        <v>122000</v>
      </c>
      <c r="R19" s="509">
        <f>SUM(R21)</f>
        <v>0</v>
      </c>
      <c r="S19" s="510">
        <f>SUM(T19:U19)</f>
        <v>124000</v>
      </c>
      <c r="T19" s="510">
        <f>SUM(T21)</f>
        <v>124000</v>
      </c>
      <c r="U19" s="509">
        <f>SUM(U21)</f>
        <v>0</v>
      </c>
      <c r="V19" s="513"/>
    </row>
    <row r="20" spans="1:22" ht="16.5" customHeight="1">
      <c r="A20" s="514"/>
      <c r="B20" s="515" t="s">
        <v>5</v>
      </c>
      <c r="C20" s="516"/>
      <c r="D20" s="509"/>
      <c r="E20" s="516"/>
      <c r="F20" s="516"/>
      <c r="G20" s="509"/>
      <c r="H20" s="516"/>
      <c r="I20" s="516"/>
      <c r="J20" s="509"/>
      <c r="K20" s="521"/>
      <c r="L20" s="516"/>
      <c r="M20" s="512"/>
      <c r="N20" s="512"/>
      <c r="O20" s="512"/>
      <c r="P20" s="509"/>
      <c r="Q20" s="516"/>
      <c r="R20" s="516"/>
      <c r="S20" s="509"/>
      <c r="T20" s="516"/>
      <c r="U20" s="516"/>
      <c r="V20" s="519"/>
    </row>
    <row r="21" spans="1:22" s="506" customFormat="1" ht="19.5" customHeight="1">
      <c r="A21" s="522" t="s">
        <v>25</v>
      </c>
      <c r="B21" s="523" t="s">
        <v>26</v>
      </c>
      <c r="C21" s="524" t="s">
        <v>9</v>
      </c>
      <c r="D21" s="509">
        <f t="shared" si="0"/>
        <v>96407.5</v>
      </c>
      <c r="E21" s="524">
        <v>96407.5</v>
      </c>
      <c r="F21" s="524"/>
      <c r="G21" s="510">
        <f>SUM(H21:I21)</f>
        <v>117999</v>
      </c>
      <c r="H21" s="525">
        <v>117999</v>
      </c>
      <c r="I21" s="524"/>
      <c r="J21" s="510">
        <f>SUM(K21:L21)</f>
        <v>120000</v>
      </c>
      <c r="K21" s="526">
        <v>120000</v>
      </c>
      <c r="L21" s="524"/>
      <c r="M21" s="512">
        <v>0</v>
      </c>
      <c r="N21" s="512">
        <v>0</v>
      </c>
      <c r="O21" s="512">
        <f t="shared" si="3"/>
        <v>0</v>
      </c>
      <c r="P21" s="510">
        <f>SUM(Q21:R21)</f>
        <v>122000</v>
      </c>
      <c r="Q21" s="525">
        <v>122000</v>
      </c>
      <c r="R21" s="524"/>
      <c r="S21" s="510">
        <f>SUM(T21:U21)</f>
        <v>124000</v>
      </c>
      <c r="T21" s="525">
        <v>124000</v>
      </c>
      <c r="U21" s="524"/>
      <c r="V21" s="513"/>
    </row>
    <row r="22" spans="1:22" s="506" customFormat="1" ht="80.25" customHeight="1">
      <c r="A22" s="507" t="s">
        <v>27</v>
      </c>
      <c r="B22" s="508" t="s">
        <v>28</v>
      </c>
      <c r="C22" s="509" t="s">
        <v>29</v>
      </c>
      <c r="D22" s="509">
        <f t="shared" si="0"/>
        <v>6548.200000000001</v>
      </c>
      <c r="E22" s="509">
        <f>SUM(E24:E42)</f>
        <v>6548.200000000001</v>
      </c>
      <c r="F22" s="509">
        <f>SUM(F24:F42)</f>
        <v>0</v>
      </c>
      <c r="G22" s="510">
        <f>SUM(H22:I22)</f>
        <v>7259.5</v>
      </c>
      <c r="H22" s="510">
        <f>SUM(H24:H42)</f>
        <v>7259.5</v>
      </c>
      <c r="I22" s="509">
        <f>SUM(I24:I42)</f>
        <v>0</v>
      </c>
      <c r="J22" s="509">
        <f>SUM(K22:L22)</f>
        <v>7379.5</v>
      </c>
      <c r="K22" s="511">
        <f>SUM(K24:K42)</f>
        <v>7379.5</v>
      </c>
      <c r="L22" s="509">
        <f>SUM(L24:L42)</f>
        <v>0</v>
      </c>
      <c r="M22" s="512">
        <f t="shared" si="1"/>
        <v>120</v>
      </c>
      <c r="N22" s="512">
        <f t="shared" si="2"/>
        <v>120</v>
      </c>
      <c r="O22" s="512">
        <f t="shared" si="3"/>
        <v>0</v>
      </c>
      <c r="P22" s="509">
        <f>SUM(Q22:R22)</f>
        <v>7679.5</v>
      </c>
      <c r="Q22" s="511">
        <f>SUM(Q24:Q42)</f>
        <v>7679.5</v>
      </c>
      <c r="R22" s="509">
        <f>SUM(R24:R42)</f>
        <v>0</v>
      </c>
      <c r="S22" s="509">
        <f>SUM(T22:U22)</f>
        <v>7779.5</v>
      </c>
      <c r="T22" s="509">
        <f>SUM(T24:T42)</f>
        <v>7779.5</v>
      </c>
      <c r="U22" s="509">
        <f>SUM(U24:U42)</f>
        <v>0</v>
      </c>
      <c r="V22" s="513"/>
    </row>
    <row r="23" spans="1:22" ht="12.75" customHeight="1">
      <c r="A23" s="514"/>
      <c r="B23" s="515" t="s">
        <v>5</v>
      </c>
      <c r="C23" s="516"/>
      <c r="D23" s="509"/>
      <c r="E23" s="516"/>
      <c r="F23" s="516"/>
      <c r="G23" s="509"/>
      <c r="H23" s="516"/>
      <c r="I23" s="516"/>
      <c r="J23" s="509"/>
      <c r="K23" s="521"/>
      <c r="L23" s="516"/>
      <c r="M23" s="512"/>
      <c r="N23" s="512"/>
      <c r="O23" s="512"/>
      <c r="P23" s="509"/>
      <c r="Q23" s="516"/>
      <c r="R23" s="516"/>
      <c r="S23" s="509"/>
      <c r="T23" s="516"/>
      <c r="U23" s="516"/>
      <c r="V23" s="519"/>
    </row>
    <row r="24" spans="1:22" ht="39" customHeight="1">
      <c r="A24" s="514" t="s">
        <v>30</v>
      </c>
      <c r="B24" s="515" t="s">
        <v>31</v>
      </c>
      <c r="C24" s="516" t="s">
        <v>9</v>
      </c>
      <c r="D24" s="510">
        <f t="shared" si="0"/>
        <v>622</v>
      </c>
      <c r="E24" s="525">
        <v>622</v>
      </c>
      <c r="F24" s="516"/>
      <c r="G24" s="510">
        <f aca="true" t="shared" si="4" ref="G24:G39">SUM(H24:I24)</f>
        <v>300</v>
      </c>
      <c r="H24" s="525">
        <v>300</v>
      </c>
      <c r="I24" s="516"/>
      <c r="J24" s="510">
        <f aca="true" t="shared" si="5" ref="J24:J39">SUM(K24:L24)</f>
        <v>300</v>
      </c>
      <c r="K24" s="526">
        <v>300</v>
      </c>
      <c r="L24" s="516"/>
      <c r="M24" s="512">
        <v>300</v>
      </c>
      <c r="N24" s="512">
        <v>300</v>
      </c>
      <c r="O24" s="512">
        <f t="shared" si="3"/>
        <v>0</v>
      </c>
      <c r="P24" s="509">
        <f aca="true" t="shared" si="6" ref="P24:P39">SUM(Q24:R24)</f>
        <v>300</v>
      </c>
      <c r="Q24" s="524">
        <v>300</v>
      </c>
      <c r="R24" s="516"/>
      <c r="S24" s="510">
        <f aca="true" t="shared" si="7" ref="S24:S39">SUM(T24:U24)</f>
        <v>300</v>
      </c>
      <c r="T24" s="525">
        <v>300</v>
      </c>
      <c r="U24" s="516"/>
      <c r="V24" s="519"/>
    </row>
    <row r="25" spans="1:22" ht="56.25" customHeight="1">
      <c r="A25" s="514" t="s">
        <v>32</v>
      </c>
      <c r="B25" s="515" t="s">
        <v>33</v>
      </c>
      <c r="C25" s="516" t="s">
        <v>9</v>
      </c>
      <c r="D25" s="509">
        <f t="shared" si="0"/>
        <v>1512.8</v>
      </c>
      <c r="E25" s="524">
        <v>1512.8</v>
      </c>
      <c r="F25" s="516"/>
      <c r="G25" s="510">
        <f t="shared" si="4"/>
        <v>2000</v>
      </c>
      <c r="H25" s="525">
        <v>2000</v>
      </c>
      <c r="I25" s="516"/>
      <c r="J25" s="510">
        <f t="shared" si="5"/>
        <v>2000</v>
      </c>
      <c r="K25" s="526">
        <v>2000</v>
      </c>
      <c r="L25" s="516"/>
      <c r="M25" s="512">
        <v>2000</v>
      </c>
      <c r="N25" s="512">
        <v>2000</v>
      </c>
      <c r="O25" s="512">
        <f t="shared" si="3"/>
        <v>0</v>
      </c>
      <c r="P25" s="509">
        <f t="shared" si="6"/>
        <v>2000</v>
      </c>
      <c r="Q25" s="524">
        <v>2000</v>
      </c>
      <c r="R25" s="516"/>
      <c r="S25" s="510">
        <f t="shared" si="7"/>
        <v>2000</v>
      </c>
      <c r="T25" s="525">
        <v>2000</v>
      </c>
      <c r="U25" s="516"/>
      <c r="V25" s="519"/>
    </row>
    <row r="26" spans="1:22" ht="35.25" customHeight="1">
      <c r="A26" s="514" t="s">
        <v>34</v>
      </c>
      <c r="B26" s="515" t="s">
        <v>35</v>
      </c>
      <c r="C26" s="516" t="s">
        <v>9</v>
      </c>
      <c r="D26" s="510">
        <f t="shared" si="0"/>
        <v>10</v>
      </c>
      <c r="E26" s="525">
        <v>10</v>
      </c>
      <c r="F26" s="516"/>
      <c r="G26" s="510">
        <v>50</v>
      </c>
      <c r="H26" s="525">
        <v>50</v>
      </c>
      <c r="I26" s="516"/>
      <c r="J26" s="510">
        <f t="shared" si="5"/>
        <v>50</v>
      </c>
      <c r="K26" s="526">
        <v>50</v>
      </c>
      <c r="L26" s="516"/>
      <c r="M26" s="512">
        <v>50</v>
      </c>
      <c r="N26" s="512">
        <v>50</v>
      </c>
      <c r="O26" s="512">
        <f t="shared" si="3"/>
        <v>0</v>
      </c>
      <c r="P26" s="509">
        <f t="shared" si="6"/>
        <v>50</v>
      </c>
      <c r="Q26" s="524">
        <v>50</v>
      </c>
      <c r="R26" s="516"/>
      <c r="S26" s="510">
        <f t="shared" si="7"/>
        <v>50</v>
      </c>
      <c r="T26" s="525">
        <v>50</v>
      </c>
      <c r="U26" s="516"/>
      <c r="V26" s="519"/>
    </row>
    <row r="27" spans="1:22" ht="102">
      <c r="A27" s="514" t="s">
        <v>36</v>
      </c>
      <c r="B27" s="515" t="s">
        <v>37</v>
      </c>
      <c r="C27" s="516" t="s">
        <v>9</v>
      </c>
      <c r="D27" s="510">
        <f t="shared" si="0"/>
        <v>1060</v>
      </c>
      <c r="E27" s="525">
        <v>1060</v>
      </c>
      <c r="F27" s="516"/>
      <c r="G27" s="510">
        <f t="shared" si="4"/>
        <v>1000</v>
      </c>
      <c r="H27" s="525">
        <v>1000</v>
      </c>
      <c r="I27" s="516"/>
      <c r="J27" s="510">
        <f t="shared" si="5"/>
        <v>1000</v>
      </c>
      <c r="K27" s="527">
        <v>1000</v>
      </c>
      <c r="L27" s="516"/>
      <c r="M27" s="512">
        <f t="shared" si="1"/>
        <v>0</v>
      </c>
      <c r="N27" s="512">
        <f t="shared" si="2"/>
        <v>0</v>
      </c>
      <c r="O27" s="512">
        <f t="shared" si="3"/>
        <v>0</v>
      </c>
      <c r="P27" s="510">
        <f t="shared" si="6"/>
        <v>1000</v>
      </c>
      <c r="Q27" s="525">
        <v>1000</v>
      </c>
      <c r="R27" s="516"/>
      <c r="S27" s="510">
        <f t="shared" si="7"/>
        <v>1000</v>
      </c>
      <c r="T27" s="528">
        <v>1000</v>
      </c>
      <c r="U27" s="516"/>
      <c r="V27" s="519"/>
    </row>
    <row r="28" spans="1:22" ht="66" customHeight="1">
      <c r="A28" s="514" t="s">
        <v>38</v>
      </c>
      <c r="B28" s="515" t="s">
        <v>39</v>
      </c>
      <c r="C28" s="516" t="s">
        <v>9</v>
      </c>
      <c r="D28" s="509">
        <f t="shared" si="0"/>
        <v>0</v>
      </c>
      <c r="E28" s="516"/>
      <c r="F28" s="516"/>
      <c r="G28" s="509">
        <f t="shared" si="4"/>
        <v>0</v>
      </c>
      <c r="H28" s="516"/>
      <c r="I28" s="516"/>
      <c r="J28" s="509">
        <f t="shared" si="5"/>
        <v>0</v>
      </c>
      <c r="K28" s="521"/>
      <c r="L28" s="516"/>
      <c r="M28" s="512">
        <f t="shared" si="1"/>
        <v>0</v>
      </c>
      <c r="N28" s="512">
        <f t="shared" si="2"/>
        <v>0</v>
      </c>
      <c r="O28" s="512">
        <f t="shared" si="3"/>
        <v>0</v>
      </c>
      <c r="P28" s="509">
        <f t="shared" si="6"/>
        <v>0</v>
      </c>
      <c r="Q28" s="516"/>
      <c r="R28" s="516"/>
      <c r="S28" s="509">
        <f t="shared" si="7"/>
        <v>0</v>
      </c>
      <c r="T28" s="516"/>
      <c r="U28" s="516"/>
      <c r="V28" s="519"/>
    </row>
    <row r="29" spans="1:22" ht="42" customHeight="1">
      <c r="A29" s="514" t="s">
        <v>40</v>
      </c>
      <c r="B29" s="515" t="s">
        <v>41</v>
      </c>
      <c r="C29" s="516" t="s">
        <v>9</v>
      </c>
      <c r="D29" s="509">
        <f t="shared" si="0"/>
        <v>0</v>
      </c>
      <c r="E29" s="516"/>
      <c r="F29" s="516"/>
      <c r="G29" s="509">
        <f t="shared" si="4"/>
        <v>0</v>
      </c>
      <c r="H29" s="516"/>
      <c r="I29" s="516"/>
      <c r="J29" s="509">
        <f t="shared" si="5"/>
        <v>0</v>
      </c>
      <c r="K29" s="521"/>
      <c r="L29" s="516"/>
      <c r="M29" s="512">
        <f t="shared" si="1"/>
        <v>0</v>
      </c>
      <c r="N29" s="512">
        <f t="shared" si="2"/>
        <v>0</v>
      </c>
      <c r="O29" s="512">
        <f t="shared" si="3"/>
        <v>0</v>
      </c>
      <c r="P29" s="509">
        <f t="shared" si="6"/>
        <v>0</v>
      </c>
      <c r="Q29" s="516"/>
      <c r="R29" s="516"/>
      <c r="S29" s="509">
        <f t="shared" si="7"/>
        <v>0</v>
      </c>
      <c r="T29" s="516"/>
      <c r="U29" s="516"/>
      <c r="V29" s="519"/>
    </row>
    <row r="30" spans="1:22" ht="40.5" customHeight="1">
      <c r="A30" s="514" t="s">
        <v>42</v>
      </c>
      <c r="B30" s="515" t="s">
        <v>43</v>
      </c>
      <c r="C30" s="516" t="s">
        <v>9</v>
      </c>
      <c r="D30" s="509">
        <f t="shared" si="0"/>
        <v>2426.8</v>
      </c>
      <c r="E30" s="524">
        <v>2426.8</v>
      </c>
      <c r="F30" s="516"/>
      <c r="G30" s="510">
        <f t="shared" si="4"/>
        <v>3080</v>
      </c>
      <c r="H30" s="525">
        <v>3080</v>
      </c>
      <c r="I30" s="516"/>
      <c r="J30" s="510">
        <f t="shared" si="5"/>
        <v>3200</v>
      </c>
      <c r="K30" s="525">
        <v>3200</v>
      </c>
      <c r="L30" s="516"/>
      <c r="M30" s="512">
        <f t="shared" si="1"/>
        <v>120</v>
      </c>
      <c r="N30" s="512">
        <f t="shared" si="2"/>
        <v>120</v>
      </c>
      <c r="O30" s="512">
        <f t="shared" si="3"/>
        <v>0</v>
      </c>
      <c r="P30" s="510">
        <f t="shared" si="6"/>
        <v>3500</v>
      </c>
      <c r="Q30" s="525">
        <v>3500</v>
      </c>
      <c r="R30" s="516"/>
      <c r="S30" s="510">
        <f t="shared" si="7"/>
        <v>3600</v>
      </c>
      <c r="T30" s="525">
        <v>3600</v>
      </c>
      <c r="U30" s="516"/>
      <c r="V30" s="519"/>
    </row>
    <row r="31" spans="1:22" ht="53.25" customHeight="1">
      <c r="A31" s="514" t="s">
        <v>44</v>
      </c>
      <c r="B31" s="515" t="s">
        <v>45</v>
      </c>
      <c r="C31" s="516" t="s">
        <v>9</v>
      </c>
      <c r="D31" s="510">
        <f t="shared" si="0"/>
        <v>200</v>
      </c>
      <c r="E31" s="525">
        <v>200</v>
      </c>
      <c r="F31" s="516"/>
      <c r="G31" s="509">
        <f t="shared" si="4"/>
        <v>0</v>
      </c>
      <c r="H31" s="516"/>
      <c r="I31" s="516"/>
      <c r="J31" s="509">
        <f t="shared" si="5"/>
        <v>0</v>
      </c>
      <c r="K31" s="521"/>
      <c r="L31" s="516"/>
      <c r="M31" s="512">
        <f t="shared" si="1"/>
        <v>0</v>
      </c>
      <c r="N31" s="512">
        <f t="shared" si="2"/>
        <v>0</v>
      </c>
      <c r="O31" s="512">
        <f t="shared" si="3"/>
        <v>0</v>
      </c>
      <c r="P31" s="509">
        <f t="shared" si="6"/>
        <v>0</v>
      </c>
      <c r="Q31" s="516"/>
      <c r="R31" s="516"/>
      <c r="S31" s="509">
        <f t="shared" si="7"/>
        <v>0</v>
      </c>
      <c r="T31" s="516"/>
      <c r="U31" s="516"/>
      <c r="V31" s="519"/>
    </row>
    <row r="32" spans="1:22" ht="89.25">
      <c r="A32" s="514" t="s">
        <v>46</v>
      </c>
      <c r="B32" s="515" t="s">
        <v>47</v>
      </c>
      <c r="C32" s="516" t="s">
        <v>9</v>
      </c>
      <c r="D32" s="510">
        <f t="shared" si="0"/>
        <v>0</v>
      </c>
      <c r="E32" s="525">
        <v>0</v>
      </c>
      <c r="F32" s="516"/>
      <c r="G32" s="510">
        <f t="shared" si="4"/>
        <v>0</v>
      </c>
      <c r="H32" s="525">
        <v>0</v>
      </c>
      <c r="I32" s="516"/>
      <c r="J32" s="509">
        <f t="shared" si="5"/>
        <v>0</v>
      </c>
      <c r="K32" s="529">
        <v>0</v>
      </c>
      <c r="L32" s="516"/>
      <c r="M32" s="512">
        <f t="shared" si="1"/>
        <v>0</v>
      </c>
      <c r="N32" s="512">
        <f t="shared" si="2"/>
        <v>0</v>
      </c>
      <c r="O32" s="512">
        <f t="shared" si="3"/>
        <v>0</v>
      </c>
      <c r="P32" s="509">
        <f t="shared" si="6"/>
        <v>0</v>
      </c>
      <c r="Q32" s="525">
        <v>0</v>
      </c>
      <c r="R32" s="516"/>
      <c r="S32" s="509">
        <f t="shared" si="7"/>
        <v>0</v>
      </c>
      <c r="T32" s="525">
        <v>0</v>
      </c>
      <c r="U32" s="516"/>
      <c r="V32" s="519"/>
    </row>
    <row r="33" spans="1:22" ht="63.75">
      <c r="A33" s="514" t="s">
        <v>48</v>
      </c>
      <c r="B33" s="515" t="s">
        <v>49</v>
      </c>
      <c r="C33" s="516" t="s">
        <v>9</v>
      </c>
      <c r="D33" s="509">
        <f t="shared" si="0"/>
        <v>0</v>
      </c>
      <c r="E33" s="516"/>
      <c r="F33" s="516"/>
      <c r="G33" s="509">
        <f t="shared" si="4"/>
        <v>0</v>
      </c>
      <c r="H33" s="516"/>
      <c r="I33" s="516"/>
      <c r="J33" s="509">
        <f t="shared" si="5"/>
        <v>0</v>
      </c>
      <c r="K33" s="521"/>
      <c r="L33" s="516"/>
      <c r="M33" s="512">
        <f t="shared" si="1"/>
        <v>0</v>
      </c>
      <c r="N33" s="512">
        <f t="shared" si="2"/>
        <v>0</v>
      </c>
      <c r="O33" s="512">
        <f t="shared" si="3"/>
        <v>0</v>
      </c>
      <c r="P33" s="509">
        <f t="shared" si="6"/>
        <v>0</v>
      </c>
      <c r="Q33" s="516"/>
      <c r="R33" s="516"/>
      <c r="S33" s="509">
        <f t="shared" si="7"/>
        <v>0</v>
      </c>
      <c r="T33" s="516"/>
      <c r="U33" s="516"/>
      <c r="V33" s="519"/>
    </row>
    <row r="34" spans="1:22" ht="63.75">
      <c r="A34" s="514" t="s">
        <v>50</v>
      </c>
      <c r="B34" s="515" t="s">
        <v>51</v>
      </c>
      <c r="C34" s="516" t="s">
        <v>9</v>
      </c>
      <c r="D34" s="509">
        <f t="shared" si="0"/>
        <v>0</v>
      </c>
      <c r="E34" s="516"/>
      <c r="F34" s="516"/>
      <c r="G34" s="509">
        <f t="shared" si="4"/>
        <v>0</v>
      </c>
      <c r="H34" s="516"/>
      <c r="I34" s="516"/>
      <c r="J34" s="509">
        <f t="shared" si="5"/>
        <v>0</v>
      </c>
      <c r="K34" s="521"/>
      <c r="L34" s="516"/>
      <c r="M34" s="512">
        <f t="shared" si="1"/>
        <v>0</v>
      </c>
      <c r="N34" s="512">
        <f t="shared" si="2"/>
        <v>0</v>
      </c>
      <c r="O34" s="512">
        <f t="shared" si="3"/>
        <v>0</v>
      </c>
      <c r="P34" s="509">
        <f t="shared" si="6"/>
        <v>0</v>
      </c>
      <c r="Q34" s="516"/>
      <c r="R34" s="516"/>
      <c r="S34" s="509">
        <f t="shared" si="7"/>
        <v>0</v>
      </c>
      <c r="T34" s="516"/>
      <c r="U34" s="516"/>
      <c r="V34" s="519"/>
    </row>
    <row r="35" spans="1:22" ht="102">
      <c r="A35" s="514" t="s">
        <v>52</v>
      </c>
      <c r="B35" s="515" t="s">
        <v>53</v>
      </c>
      <c r="C35" s="516" t="s">
        <v>9</v>
      </c>
      <c r="D35" s="509">
        <f t="shared" si="0"/>
        <v>716.6</v>
      </c>
      <c r="E35" s="524">
        <v>716.6</v>
      </c>
      <c r="F35" s="516"/>
      <c r="G35" s="509">
        <f t="shared" si="4"/>
        <v>829.5</v>
      </c>
      <c r="H35" s="524">
        <v>829.5</v>
      </c>
      <c r="I35" s="516"/>
      <c r="J35" s="509">
        <f t="shared" si="5"/>
        <v>829.5</v>
      </c>
      <c r="K35" s="529">
        <v>829.5</v>
      </c>
      <c r="L35" s="516"/>
      <c r="M35" s="512">
        <f t="shared" si="1"/>
        <v>0</v>
      </c>
      <c r="N35" s="512">
        <f t="shared" si="2"/>
        <v>0</v>
      </c>
      <c r="O35" s="512">
        <f t="shared" si="3"/>
        <v>0</v>
      </c>
      <c r="P35" s="509">
        <f t="shared" si="6"/>
        <v>829.5</v>
      </c>
      <c r="Q35" s="524">
        <v>829.5</v>
      </c>
      <c r="R35" s="516"/>
      <c r="S35" s="509">
        <f t="shared" si="7"/>
        <v>829.5</v>
      </c>
      <c r="T35" s="524">
        <v>829.5</v>
      </c>
      <c r="U35" s="516"/>
      <c r="V35" s="519"/>
    </row>
    <row r="36" spans="1:22" ht="66.75" customHeight="1">
      <c r="A36" s="514" t="s">
        <v>54</v>
      </c>
      <c r="B36" s="515" t="s">
        <v>55</v>
      </c>
      <c r="C36" s="516" t="s">
        <v>9</v>
      </c>
      <c r="D36" s="509">
        <f t="shared" si="0"/>
        <v>0</v>
      </c>
      <c r="E36" s="516"/>
      <c r="F36" s="516"/>
      <c r="G36" s="509">
        <f t="shared" si="4"/>
        <v>0</v>
      </c>
      <c r="H36" s="516"/>
      <c r="I36" s="516"/>
      <c r="J36" s="509">
        <f t="shared" si="5"/>
        <v>0</v>
      </c>
      <c r="K36" s="521"/>
      <c r="L36" s="516"/>
      <c r="M36" s="512">
        <f t="shared" si="1"/>
        <v>0</v>
      </c>
      <c r="N36" s="512">
        <f t="shared" si="2"/>
        <v>0</v>
      </c>
      <c r="O36" s="512">
        <f t="shared" si="3"/>
        <v>0</v>
      </c>
      <c r="P36" s="509">
        <f t="shared" si="6"/>
        <v>0</v>
      </c>
      <c r="Q36" s="516"/>
      <c r="R36" s="516"/>
      <c r="S36" s="509">
        <f t="shared" si="7"/>
        <v>0</v>
      </c>
      <c r="T36" s="516"/>
      <c r="U36" s="516"/>
      <c r="V36" s="519"/>
    </row>
    <row r="37" spans="1:22" ht="47.25" customHeight="1">
      <c r="A37" s="514" t="s">
        <v>56</v>
      </c>
      <c r="B37" s="515" t="s">
        <v>57</v>
      </c>
      <c r="C37" s="516" t="s">
        <v>9</v>
      </c>
      <c r="D37" s="509">
        <f t="shared" si="0"/>
        <v>0</v>
      </c>
      <c r="E37" s="516"/>
      <c r="F37" s="516"/>
      <c r="G37" s="509">
        <f t="shared" si="4"/>
        <v>0</v>
      </c>
      <c r="H37" s="516"/>
      <c r="I37" s="516"/>
      <c r="J37" s="509">
        <f t="shared" si="5"/>
        <v>0</v>
      </c>
      <c r="K37" s="521"/>
      <c r="L37" s="516"/>
      <c r="M37" s="512">
        <f t="shared" si="1"/>
        <v>0</v>
      </c>
      <c r="N37" s="512">
        <f t="shared" si="2"/>
        <v>0</v>
      </c>
      <c r="O37" s="512">
        <f t="shared" si="3"/>
        <v>0</v>
      </c>
      <c r="P37" s="509">
        <f t="shared" si="6"/>
        <v>0</v>
      </c>
      <c r="Q37" s="516"/>
      <c r="R37" s="516"/>
      <c r="S37" s="509">
        <f t="shared" si="7"/>
        <v>0</v>
      </c>
      <c r="T37" s="516"/>
      <c r="U37" s="516"/>
      <c r="V37" s="519"/>
    </row>
    <row r="38" spans="1:22" ht="49.5" customHeight="1">
      <c r="A38" s="514" t="s">
        <v>58</v>
      </c>
      <c r="B38" s="515" t="s">
        <v>59</v>
      </c>
      <c r="C38" s="516" t="s">
        <v>9</v>
      </c>
      <c r="D38" s="509">
        <f t="shared" si="0"/>
        <v>0</v>
      </c>
      <c r="E38" s="516"/>
      <c r="F38" s="516"/>
      <c r="G38" s="509">
        <f t="shared" si="4"/>
        <v>0</v>
      </c>
      <c r="H38" s="516"/>
      <c r="I38" s="516"/>
      <c r="J38" s="509">
        <f t="shared" si="5"/>
        <v>0</v>
      </c>
      <c r="K38" s="521"/>
      <c r="L38" s="516"/>
      <c r="M38" s="512">
        <f t="shared" si="1"/>
        <v>0</v>
      </c>
      <c r="N38" s="512">
        <f t="shared" si="2"/>
        <v>0</v>
      </c>
      <c r="O38" s="512">
        <f t="shared" si="3"/>
        <v>0</v>
      </c>
      <c r="P38" s="509">
        <f t="shared" si="6"/>
        <v>0</v>
      </c>
      <c r="Q38" s="516"/>
      <c r="R38" s="516"/>
      <c r="S38" s="509">
        <f t="shared" si="7"/>
        <v>0</v>
      </c>
      <c r="T38" s="516"/>
      <c r="U38" s="516"/>
      <c r="V38" s="519"/>
    </row>
    <row r="39" spans="1:22" ht="35.25" customHeight="1">
      <c r="A39" s="514">
        <v>11316</v>
      </c>
      <c r="B39" s="515" t="s">
        <v>339</v>
      </c>
      <c r="C39" s="516"/>
      <c r="D39" s="509">
        <f t="shared" si="0"/>
        <v>0</v>
      </c>
      <c r="E39" s="516"/>
      <c r="F39" s="516"/>
      <c r="G39" s="509">
        <f t="shared" si="4"/>
        <v>0</v>
      </c>
      <c r="H39" s="516"/>
      <c r="I39" s="516"/>
      <c r="J39" s="509">
        <f t="shared" si="5"/>
        <v>0</v>
      </c>
      <c r="K39" s="521"/>
      <c r="L39" s="516"/>
      <c r="M39" s="512">
        <f t="shared" si="1"/>
        <v>0</v>
      </c>
      <c r="N39" s="512">
        <f t="shared" si="2"/>
        <v>0</v>
      </c>
      <c r="O39" s="512">
        <f t="shared" si="3"/>
        <v>0</v>
      </c>
      <c r="P39" s="509">
        <f t="shared" si="6"/>
        <v>0</v>
      </c>
      <c r="Q39" s="516"/>
      <c r="R39" s="516"/>
      <c r="S39" s="509">
        <f t="shared" si="7"/>
        <v>0</v>
      </c>
      <c r="T39" s="516"/>
      <c r="U39" s="516"/>
      <c r="V39" s="519"/>
    </row>
    <row r="40" spans="1:22" ht="37.5" customHeight="1">
      <c r="A40" s="514" t="s">
        <v>60</v>
      </c>
      <c r="B40" s="515" t="s">
        <v>61</v>
      </c>
      <c r="C40" s="516" t="s">
        <v>9</v>
      </c>
      <c r="D40" s="509">
        <f t="shared" si="0"/>
        <v>0</v>
      </c>
      <c r="E40" s="516"/>
      <c r="F40" s="516"/>
      <c r="G40" s="509">
        <f>SUM(H40:I40)</f>
        <v>0</v>
      </c>
      <c r="H40" s="516"/>
      <c r="I40" s="516"/>
      <c r="J40" s="509">
        <f>SUM(K40:L40)</f>
        <v>0</v>
      </c>
      <c r="K40" s="516"/>
      <c r="L40" s="516"/>
      <c r="M40" s="512">
        <f t="shared" si="1"/>
        <v>0</v>
      </c>
      <c r="N40" s="512">
        <f t="shared" si="2"/>
        <v>0</v>
      </c>
      <c r="O40" s="512">
        <f t="shared" si="3"/>
        <v>0</v>
      </c>
      <c r="P40" s="509">
        <f>SUM(Q40:R40)</f>
        <v>0</v>
      </c>
      <c r="Q40" s="516"/>
      <c r="R40" s="516"/>
      <c r="S40" s="509">
        <f>SUM(T40:U40)</f>
        <v>0</v>
      </c>
      <c r="T40" s="516"/>
      <c r="U40" s="516"/>
      <c r="V40" s="519"/>
    </row>
    <row r="41" spans="1:22" ht="37.5" customHeight="1">
      <c r="A41" s="514" t="s">
        <v>62</v>
      </c>
      <c r="B41" s="515" t="s">
        <v>63</v>
      </c>
      <c r="C41" s="516" t="s">
        <v>9</v>
      </c>
      <c r="D41" s="509">
        <f t="shared" si="0"/>
        <v>0</v>
      </c>
      <c r="E41" s="516"/>
      <c r="F41" s="516"/>
      <c r="G41" s="509">
        <f>SUM(H41:I41)</f>
        <v>0</v>
      </c>
      <c r="H41" s="516"/>
      <c r="I41" s="516"/>
      <c r="J41" s="509">
        <f>SUM(K41:L41)</f>
        <v>0</v>
      </c>
      <c r="K41" s="516"/>
      <c r="L41" s="516"/>
      <c r="M41" s="512">
        <f t="shared" si="1"/>
        <v>0</v>
      </c>
      <c r="N41" s="512">
        <f t="shared" si="2"/>
        <v>0</v>
      </c>
      <c r="O41" s="512">
        <f t="shared" si="3"/>
        <v>0</v>
      </c>
      <c r="P41" s="509">
        <f>SUM(Q41:R41)</f>
        <v>0</v>
      </c>
      <c r="Q41" s="516"/>
      <c r="R41" s="516"/>
      <c r="S41" s="509">
        <f>SUM(T41:U41)</f>
        <v>0</v>
      </c>
      <c r="T41" s="516"/>
      <c r="U41" s="516"/>
      <c r="V41" s="519"/>
    </row>
    <row r="42" spans="1:22" ht="25.5">
      <c r="A42" s="514" t="s">
        <v>64</v>
      </c>
      <c r="B42" s="515" t="s">
        <v>65</v>
      </c>
      <c r="C42" s="516" t="s">
        <v>9</v>
      </c>
      <c r="D42" s="509">
        <f t="shared" si="0"/>
        <v>0</v>
      </c>
      <c r="E42" s="516"/>
      <c r="F42" s="516"/>
      <c r="G42" s="509">
        <f>SUM(H42:I42)</f>
        <v>0</v>
      </c>
      <c r="H42" s="516"/>
      <c r="I42" s="516"/>
      <c r="J42" s="509">
        <f>SUM(K42:L42)</f>
        <v>0</v>
      </c>
      <c r="K42" s="516"/>
      <c r="L42" s="516"/>
      <c r="M42" s="512">
        <f t="shared" si="1"/>
        <v>0</v>
      </c>
      <c r="N42" s="512">
        <f t="shared" si="2"/>
        <v>0</v>
      </c>
      <c r="O42" s="512">
        <f t="shared" si="3"/>
        <v>0</v>
      </c>
      <c r="P42" s="509">
        <f>SUM(Q42:R42)</f>
        <v>0</v>
      </c>
      <c r="Q42" s="516"/>
      <c r="R42" s="516"/>
      <c r="S42" s="509">
        <f>SUM(T42:U42)</f>
        <v>0</v>
      </c>
      <c r="T42" s="516"/>
      <c r="U42" s="516"/>
      <c r="V42" s="519"/>
    </row>
    <row r="43" spans="1:22" s="506" customFormat="1" ht="41.25" customHeight="1">
      <c r="A43" s="507" t="s">
        <v>66</v>
      </c>
      <c r="B43" s="508" t="s">
        <v>67</v>
      </c>
      <c r="C43" s="509" t="s">
        <v>68</v>
      </c>
      <c r="D43" s="509">
        <f t="shared" si="0"/>
        <v>1027.9</v>
      </c>
      <c r="E43" s="509">
        <f>SUM(E45:E46)</f>
        <v>1027.9</v>
      </c>
      <c r="F43" s="509">
        <f>SUM(F45:F46)</f>
        <v>0</v>
      </c>
      <c r="G43" s="510">
        <f>SUM(H43:I43)</f>
        <v>2500</v>
      </c>
      <c r="H43" s="510">
        <f>SUM(H45:H46)</f>
        <v>2500</v>
      </c>
      <c r="I43" s="509">
        <f>SUM(I45:I46)</f>
        <v>0</v>
      </c>
      <c r="J43" s="510">
        <f>SUM(K43:L43)</f>
        <v>2500</v>
      </c>
      <c r="K43" s="520">
        <f>SUM(K45:K46)</f>
        <v>2500</v>
      </c>
      <c r="L43" s="509">
        <f>SUM(L45:L46)</f>
        <v>0</v>
      </c>
      <c r="M43" s="512">
        <f t="shared" si="1"/>
        <v>0</v>
      </c>
      <c r="N43" s="512">
        <f t="shared" si="2"/>
        <v>0</v>
      </c>
      <c r="O43" s="512">
        <f t="shared" si="3"/>
        <v>0</v>
      </c>
      <c r="P43" s="509">
        <f>SUM(Q43:R43)</f>
        <v>2500</v>
      </c>
      <c r="Q43" s="511">
        <f>SUM(Q45:Q46)</f>
        <v>2500</v>
      </c>
      <c r="R43" s="509">
        <f>SUM(R45:R46)</f>
        <v>0</v>
      </c>
      <c r="S43" s="509">
        <f>SUM(T43:U43)</f>
        <v>2500</v>
      </c>
      <c r="T43" s="509">
        <f>SUM(T45:T46)</f>
        <v>2500</v>
      </c>
      <c r="U43" s="509">
        <f>SUM(U45:U46)</f>
        <v>0</v>
      </c>
      <c r="V43" s="513"/>
    </row>
    <row r="44" spans="1:22" ht="18" customHeight="1">
      <c r="A44" s="514"/>
      <c r="B44" s="515" t="s">
        <v>5</v>
      </c>
      <c r="C44" s="516"/>
      <c r="D44" s="509"/>
      <c r="E44" s="516"/>
      <c r="F44" s="516"/>
      <c r="G44" s="509"/>
      <c r="H44" s="516"/>
      <c r="I44" s="516"/>
      <c r="J44" s="509"/>
      <c r="K44" s="521"/>
      <c r="L44" s="516"/>
      <c r="M44" s="512"/>
      <c r="N44" s="512"/>
      <c r="O44" s="512"/>
      <c r="P44" s="509"/>
      <c r="Q44" s="521"/>
      <c r="R44" s="516"/>
      <c r="S44" s="509"/>
      <c r="T44" s="516"/>
      <c r="U44" s="516"/>
      <c r="V44" s="519"/>
    </row>
    <row r="45" spans="1:22" s="506" customFormat="1" ht="72" customHeight="1">
      <c r="A45" s="522" t="s">
        <v>69</v>
      </c>
      <c r="B45" s="523" t="s">
        <v>70</v>
      </c>
      <c r="C45" s="524" t="s">
        <v>9</v>
      </c>
      <c r="D45" s="510">
        <f t="shared" si="0"/>
        <v>980</v>
      </c>
      <c r="E45" s="525">
        <v>980</v>
      </c>
      <c r="F45" s="524"/>
      <c r="G45" s="510">
        <f aca="true" t="shared" si="8" ref="G45:G53">SUM(H45:I45)</f>
        <v>1500</v>
      </c>
      <c r="H45" s="525">
        <v>1500</v>
      </c>
      <c r="I45" s="524"/>
      <c r="J45" s="510">
        <f aca="true" t="shared" si="9" ref="J45:J53">SUM(K45:L45)</f>
        <v>1500</v>
      </c>
      <c r="K45" s="526">
        <v>1500</v>
      </c>
      <c r="L45" s="524"/>
      <c r="M45" s="512">
        <f t="shared" si="1"/>
        <v>0</v>
      </c>
      <c r="N45" s="512">
        <f t="shared" si="2"/>
        <v>0</v>
      </c>
      <c r="O45" s="512">
        <f t="shared" si="3"/>
        <v>0</v>
      </c>
      <c r="P45" s="510">
        <f aca="true" t="shared" si="10" ref="P45:P53">SUM(Q45:R45)</f>
        <v>1500</v>
      </c>
      <c r="Q45" s="526">
        <v>1500</v>
      </c>
      <c r="R45" s="524"/>
      <c r="S45" s="509">
        <f aca="true" t="shared" si="11" ref="S45:S53">SUM(T45:U45)</f>
        <v>1500</v>
      </c>
      <c r="T45" s="525">
        <v>1500</v>
      </c>
      <c r="U45" s="524"/>
      <c r="V45" s="513"/>
    </row>
    <row r="46" spans="1:22" s="506" customFormat="1" ht="72" customHeight="1">
      <c r="A46" s="522" t="s">
        <v>71</v>
      </c>
      <c r="B46" s="523" t="s">
        <v>72</v>
      </c>
      <c r="C46" s="524" t="s">
        <v>9</v>
      </c>
      <c r="D46" s="510">
        <f t="shared" si="0"/>
        <v>47.9</v>
      </c>
      <c r="E46" s="525">
        <v>47.9</v>
      </c>
      <c r="F46" s="524"/>
      <c r="G46" s="510">
        <f t="shared" si="8"/>
        <v>1000</v>
      </c>
      <c r="H46" s="525">
        <v>1000</v>
      </c>
      <c r="I46" s="524"/>
      <c r="J46" s="510">
        <f t="shared" si="9"/>
        <v>1000</v>
      </c>
      <c r="K46" s="526">
        <v>1000</v>
      </c>
      <c r="L46" s="524"/>
      <c r="M46" s="512">
        <f t="shared" si="1"/>
        <v>0</v>
      </c>
      <c r="N46" s="512">
        <f t="shared" si="2"/>
        <v>0</v>
      </c>
      <c r="O46" s="512">
        <f t="shared" si="3"/>
        <v>0</v>
      </c>
      <c r="P46" s="510">
        <f t="shared" si="10"/>
        <v>1000</v>
      </c>
      <c r="Q46" s="526">
        <v>1000</v>
      </c>
      <c r="R46" s="524"/>
      <c r="S46" s="509">
        <f t="shared" si="11"/>
        <v>1000</v>
      </c>
      <c r="T46" s="525">
        <v>1000</v>
      </c>
      <c r="U46" s="524"/>
      <c r="V46" s="513"/>
    </row>
    <row r="47" spans="1:22" s="506" customFormat="1" ht="37.5" customHeight="1">
      <c r="A47" s="507">
        <v>1150</v>
      </c>
      <c r="B47" s="508" t="s">
        <v>337</v>
      </c>
      <c r="C47" s="50" t="s">
        <v>338</v>
      </c>
      <c r="D47" s="509">
        <f aca="true" t="shared" si="12" ref="D47:D52">SUM(E47:F47)</f>
        <v>0</v>
      </c>
      <c r="E47" s="509">
        <f>SUM(E48+E52)</f>
        <v>0</v>
      </c>
      <c r="F47" s="509">
        <f>SUM(F48+F52)</f>
        <v>0</v>
      </c>
      <c r="G47" s="509">
        <f t="shared" si="8"/>
        <v>0</v>
      </c>
      <c r="H47" s="509">
        <f>SUM(H48+H52)</f>
        <v>0</v>
      </c>
      <c r="I47" s="509">
        <f>SUM(I48+I52)</f>
        <v>0</v>
      </c>
      <c r="J47" s="509">
        <f t="shared" si="9"/>
        <v>0</v>
      </c>
      <c r="K47" s="511">
        <f>SUM(K48+K52)</f>
        <v>0</v>
      </c>
      <c r="L47" s="509">
        <f>SUM(L48+L52)</f>
        <v>0</v>
      </c>
      <c r="M47" s="512">
        <f t="shared" si="1"/>
        <v>0</v>
      </c>
      <c r="N47" s="512">
        <f t="shared" si="2"/>
        <v>0</v>
      </c>
      <c r="O47" s="512">
        <f t="shared" si="3"/>
        <v>0</v>
      </c>
      <c r="P47" s="509">
        <f t="shared" si="10"/>
        <v>0</v>
      </c>
      <c r="Q47" s="509">
        <f>SUM(Q48+Q52)</f>
        <v>0</v>
      </c>
      <c r="R47" s="509">
        <f>SUM(R48+R52)</f>
        <v>0</v>
      </c>
      <c r="S47" s="509">
        <f t="shared" si="11"/>
        <v>0</v>
      </c>
      <c r="T47" s="509">
        <f>SUM(T48+T52)</f>
        <v>0</v>
      </c>
      <c r="U47" s="509">
        <f>SUM(U48+U52)</f>
        <v>0</v>
      </c>
      <c r="V47" s="513"/>
    </row>
    <row r="48" spans="1:22" s="506" customFormat="1" ht="48" customHeight="1">
      <c r="A48" s="507">
        <v>1151</v>
      </c>
      <c r="B48" s="508" t="s">
        <v>332</v>
      </c>
      <c r="C48" s="524"/>
      <c r="D48" s="509">
        <f t="shared" si="12"/>
        <v>0</v>
      </c>
      <c r="E48" s="509">
        <f>SUM(E49:E51)</f>
        <v>0</v>
      </c>
      <c r="F48" s="509">
        <f>SUM(F49:F51)</f>
        <v>0</v>
      </c>
      <c r="G48" s="509">
        <f t="shared" si="8"/>
        <v>0</v>
      </c>
      <c r="H48" s="509">
        <f>SUM(H49:H51)</f>
        <v>0</v>
      </c>
      <c r="I48" s="509">
        <f>SUM(I49:I51)</f>
        <v>0</v>
      </c>
      <c r="J48" s="509">
        <f t="shared" si="9"/>
        <v>0</v>
      </c>
      <c r="K48" s="511">
        <f>SUM(K49:K51)</f>
        <v>0</v>
      </c>
      <c r="L48" s="509">
        <f>SUM(L49:L51)</f>
        <v>0</v>
      </c>
      <c r="M48" s="512">
        <f t="shared" si="1"/>
        <v>0</v>
      </c>
      <c r="N48" s="512">
        <f t="shared" si="2"/>
        <v>0</v>
      </c>
      <c r="O48" s="512">
        <f t="shared" si="3"/>
        <v>0</v>
      </c>
      <c r="P48" s="509">
        <f t="shared" si="10"/>
        <v>0</v>
      </c>
      <c r="Q48" s="509">
        <f>SUM(Q49:Q51)</f>
        <v>0</v>
      </c>
      <c r="R48" s="509">
        <f>SUM(R49:R51)</f>
        <v>0</v>
      </c>
      <c r="S48" s="509">
        <f t="shared" si="11"/>
        <v>0</v>
      </c>
      <c r="T48" s="509">
        <f>SUM(T49:T51)</f>
        <v>0</v>
      </c>
      <c r="U48" s="509">
        <f>SUM(U49:U51)</f>
        <v>0</v>
      </c>
      <c r="V48" s="513"/>
    </row>
    <row r="49" spans="1:22" s="506" customFormat="1" ht="21.75" customHeight="1">
      <c r="A49" s="522">
        <v>1152</v>
      </c>
      <c r="B49" s="523" t="s">
        <v>333</v>
      </c>
      <c r="C49" s="524"/>
      <c r="D49" s="524">
        <f t="shared" si="12"/>
        <v>0</v>
      </c>
      <c r="E49" s="524"/>
      <c r="F49" s="524"/>
      <c r="G49" s="524">
        <f t="shared" si="8"/>
        <v>0</v>
      </c>
      <c r="H49" s="524"/>
      <c r="I49" s="524"/>
      <c r="J49" s="524">
        <f t="shared" si="9"/>
        <v>0</v>
      </c>
      <c r="K49" s="529"/>
      <c r="L49" s="524"/>
      <c r="M49" s="512">
        <f t="shared" si="1"/>
        <v>0</v>
      </c>
      <c r="N49" s="512">
        <f t="shared" si="2"/>
        <v>0</v>
      </c>
      <c r="O49" s="512">
        <f t="shared" si="3"/>
        <v>0</v>
      </c>
      <c r="P49" s="524">
        <f t="shared" si="10"/>
        <v>0</v>
      </c>
      <c r="Q49" s="524"/>
      <c r="R49" s="524"/>
      <c r="S49" s="524">
        <f t="shared" si="11"/>
        <v>0</v>
      </c>
      <c r="T49" s="524"/>
      <c r="U49" s="524"/>
      <c r="V49" s="513"/>
    </row>
    <row r="50" spans="1:22" s="506" customFormat="1" ht="22.5" customHeight="1">
      <c r="A50" s="522">
        <v>1153</v>
      </c>
      <c r="B50" s="523" t="s">
        <v>334</v>
      </c>
      <c r="C50" s="524"/>
      <c r="D50" s="524">
        <f t="shared" si="12"/>
        <v>0</v>
      </c>
      <c r="E50" s="524"/>
      <c r="F50" s="524"/>
      <c r="G50" s="524">
        <f t="shared" si="8"/>
        <v>0</v>
      </c>
      <c r="H50" s="524"/>
      <c r="I50" s="524"/>
      <c r="J50" s="524">
        <f t="shared" si="9"/>
        <v>0</v>
      </c>
      <c r="K50" s="529"/>
      <c r="L50" s="524"/>
      <c r="M50" s="512">
        <f t="shared" si="1"/>
        <v>0</v>
      </c>
      <c r="N50" s="512">
        <f t="shared" si="2"/>
        <v>0</v>
      </c>
      <c r="O50" s="512">
        <f t="shared" si="3"/>
        <v>0</v>
      </c>
      <c r="P50" s="524">
        <f t="shared" si="10"/>
        <v>0</v>
      </c>
      <c r="Q50" s="524"/>
      <c r="R50" s="524"/>
      <c r="S50" s="524">
        <f t="shared" si="11"/>
        <v>0</v>
      </c>
      <c r="T50" s="524"/>
      <c r="U50" s="524"/>
      <c r="V50" s="513"/>
    </row>
    <row r="51" spans="1:22" s="506" customFormat="1" ht="31.5" customHeight="1">
      <c r="A51" s="522">
        <v>1154</v>
      </c>
      <c r="B51" s="523" t="s">
        <v>335</v>
      </c>
      <c r="C51" s="524"/>
      <c r="D51" s="524">
        <f t="shared" si="12"/>
        <v>0</v>
      </c>
      <c r="E51" s="524"/>
      <c r="F51" s="524"/>
      <c r="G51" s="524">
        <f t="shared" si="8"/>
        <v>0</v>
      </c>
      <c r="H51" s="524"/>
      <c r="I51" s="524"/>
      <c r="J51" s="524">
        <f t="shared" si="9"/>
        <v>0</v>
      </c>
      <c r="K51" s="529"/>
      <c r="L51" s="524"/>
      <c r="M51" s="512">
        <f t="shared" si="1"/>
        <v>0</v>
      </c>
      <c r="N51" s="512">
        <f t="shared" si="2"/>
        <v>0</v>
      </c>
      <c r="O51" s="512">
        <f t="shared" si="3"/>
        <v>0</v>
      </c>
      <c r="P51" s="524">
        <f t="shared" si="10"/>
        <v>0</v>
      </c>
      <c r="Q51" s="524"/>
      <c r="R51" s="524"/>
      <c r="S51" s="524">
        <f t="shared" si="11"/>
        <v>0</v>
      </c>
      <c r="T51" s="524"/>
      <c r="U51" s="524"/>
      <c r="V51" s="513"/>
    </row>
    <row r="52" spans="1:22" s="506" customFormat="1" ht="67.5" customHeight="1">
      <c r="A52" s="522">
        <v>1155</v>
      </c>
      <c r="B52" s="523" t="s">
        <v>336</v>
      </c>
      <c r="C52" s="524"/>
      <c r="D52" s="524">
        <f t="shared" si="12"/>
        <v>0</v>
      </c>
      <c r="E52" s="524"/>
      <c r="F52" s="524"/>
      <c r="G52" s="524">
        <f t="shared" si="8"/>
        <v>0</v>
      </c>
      <c r="H52" s="524"/>
      <c r="I52" s="524"/>
      <c r="J52" s="524">
        <f t="shared" si="9"/>
        <v>0</v>
      </c>
      <c r="K52" s="529"/>
      <c r="L52" s="524"/>
      <c r="M52" s="512">
        <f t="shared" si="1"/>
        <v>0</v>
      </c>
      <c r="N52" s="512">
        <f t="shared" si="2"/>
        <v>0</v>
      </c>
      <c r="O52" s="512">
        <f t="shared" si="3"/>
        <v>0</v>
      </c>
      <c r="P52" s="524">
        <f t="shared" si="10"/>
        <v>0</v>
      </c>
      <c r="Q52" s="524"/>
      <c r="R52" s="524"/>
      <c r="S52" s="524">
        <f t="shared" si="11"/>
        <v>0</v>
      </c>
      <c r="T52" s="524"/>
      <c r="U52" s="524"/>
      <c r="V52" s="513"/>
    </row>
    <row r="53" spans="1:22" s="506" customFormat="1" ht="53.25" customHeight="1">
      <c r="A53" s="507" t="s">
        <v>73</v>
      </c>
      <c r="B53" s="508" t="s">
        <v>74</v>
      </c>
      <c r="C53" s="509" t="s">
        <v>75</v>
      </c>
      <c r="D53" s="509">
        <f t="shared" si="0"/>
        <v>898655.2</v>
      </c>
      <c r="E53" s="509">
        <f>SUM(E55+E57+E59+E62+E65+E73)</f>
        <v>664087.6</v>
      </c>
      <c r="F53" s="509">
        <f>SUM(F55+F57+F59+F62+F65+F73)</f>
        <v>234567.6</v>
      </c>
      <c r="G53" s="509">
        <f t="shared" si="8"/>
        <v>616805.1</v>
      </c>
      <c r="H53" s="509">
        <f>SUM(H55+H57+H59+H62+H65+H73)</f>
        <v>616805.1</v>
      </c>
      <c r="I53" s="509">
        <f>SUM(I55+I57+I59+I62+I65+I73)</f>
        <v>0</v>
      </c>
      <c r="J53" s="509">
        <f t="shared" si="9"/>
        <v>1647095</v>
      </c>
      <c r="K53" s="511">
        <f>SUM(K55+K57+K59+K62+K65+K73)</f>
        <v>867095</v>
      </c>
      <c r="L53" s="509">
        <f>SUM(L55+L57+L59+L62+L65+L73)</f>
        <v>780000</v>
      </c>
      <c r="M53" s="512">
        <f t="shared" si="1"/>
        <v>1030289.9</v>
      </c>
      <c r="N53" s="512">
        <f t="shared" si="2"/>
        <v>250289.90000000002</v>
      </c>
      <c r="O53" s="512">
        <f t="shared" si="3"/>
        <v>780000</v>
      </c>
      <c r="P53" s="509">
        <f t="shared" si="10"/>
        <v>1737025</v>
      </c>
      <c r="Q53" s="509">
        <f>SUM(Q55+Q57+Q59+Q62+Q65+Q73)</f>
        <v>937025</v>
      </c>
      <c r="R53" s="509">
        <f>SUM(R55+R57+R59+R62+R65+R73)</f>
        <v>800000</v>
      </c>
      <c r="S53" s="509">
        <f t="shared" si="11"/>
        <v>1807025</v>
      </c>
      <c r="T53" s="509">
        <f>SUM(T55+T57+T59+T62+T65+T73)</f>
        <v>1007025</v>
      </c>
      <c r="U53" s="509">
        <f>SUM(U55+U57+U59+U62+U65+U73)</f>
        <v>800000</v>
      </c>
      <c r="V53" s="513"/>
    </row>
    <row r="54" spans="1:22" ht="12.75" customHeight="1">
      <c r="A54" s="514"/>
      <c r="B54" s="515" t="s">
        <v>5</v>
      </c>
      <c r="C54" s="516"/>
      <c r="D54" s="509"/>
      <c r="E54" s="516"/>
      <c r="F54" s="516"/>
      <c r="G54" s="509"/>
      <c r="H54" s="516"/>
      <c r="I54" s="516"/>
      <c r="J54" s="509"/>
      <c r="K54" s="521"/>
      <c r="L54" s="516"/>
      <c r="M54" s="512"/>
      <c r="N54" s="512"/>
      <c r="O54" s="512"/>
      <c r="P54" s="509"/>
      <c r="Q54" s="516"/>
      <c r="R54" s="516"/>
      <c r="S54" s="509"/>
      <c r="T54" s="516"/>
      <c r="U54" s="516"/>
      <c r="V54" s="519"/>
    </row>
    <row r="55" spans="1:22" ht="42.75" customHeight="1">
      <c r="A55" s="507">
        <v>1210</v>
      </c>
      <c r="B55" s="508" t="s">
        <v>330</v>
      </c>
      <c r="C55" s="516"/>
      <c r="D55" s="509">
        <f>SUM(E55:F55)</f>
        <v>0</v>
      </c>
      <c r="E55" s="524">
        <f>SUM(E56)</f>
        <v>0</v>
      </c>
      <c r="F55" s="524">
        <f>SUM(F56)</f>
        <v>0</v>
      </c>
      <c r="G55" s="509">
        <f>SUM(H55:I55)</f>
        <v>0</v>
      </c>
      <c r="H55" s="524">
        <f>SUM(H56)</f>
        <v>0</v>
      </c>
      <c r="I55" s="524">
        <f>SUM(I56)</f>
        <v>0</v>
      </c>
      <c r="J55" s="509">
        <f>SUM(K55:L55)</f>
        <v>0</v>
      </c>
      <c r="K55" s="529">
        <f>SUM(K56)</f>
        <v>0</v>
      </c>
      <c r="L55" s="524">
        <f>SUM(L56)</f>
        <v>0</v>
      </c>
      <c r="M55" s="512">
        <f t="shared" si="1"/>
        <v>0</v>
      </c>
      <c r="N55" s="512">
        <f t="shared" si="2"/>
        <v>0</v>
      </c>
      <c r="O55" s="512">
        <f t="shared" si="3"/>
        <v>0</v>
      </c>
      <c r="P55" s="509">
        <f>SUM(Q55:R55)</f>
        <v>0</v>
      </c>
      <c r="Q55" s="524">
        <f>SUM(Q56)</f>
        <v>0</v>
      </c>
      <c r="R55" s="524">
        <f>SUM(R56)</f>
        <v>0</v>
      </c>
      <c r="S55" s="509">
        <f>SUM(T55:U55)</f>
        <v>0</v>
      </c>
      <c r="T55" s="524">
        <f>SUM(T56)</f>
        <v>0</v>
      </c>
      <c r="U55" s="524">
        <f>SUM(U56)</f>
        <v>0</v>
      </c>
      <c r="V55" s="519"/>
    </row>
    <row r="56" spans="1:22" ht="56.25" customHeight="1">
      <c r="A56" s="50">
        <v>1211</v>
      </c>
      <c r="B56" s="523" t="s">
        <v>331</v>
      </c>
      <c r="C56" s="516"/>
      <c r="D56" s="509">
        <f>SUM(E56:F56)</f>
        <v>0</v>
      </c>
      <c r="E56" s="516"/>
      <c r="F56" s="516"/>
      <c r="G56" s="509">
        <f>SUM(H56:I56)</f>
        <v>0</v>
      </c>
      <c r="H56" s="516"/>
      <c r="I56" s="516"/>
      <c r="J56" s="509">
        <f>SUM(K56:L56)</f>
        <v>0</v>
      </c>
      <c r="K56" s="521"/>
      <c r="L56" s="516"/>
      <c r="M56" s="512">
        <f t="shared" si="1"/>
        <v>0</v>
      </c>
      <c r="N56" s="512">
        <f t="shared" si="2"/>
        <v>0</v>
      </c>
      <c r="O56" s="512">
        <f t="shared" si="3"/>
        <v>0</v>
      </c>
      <c r="P56" s="509">
        <f>SUM(Q56:R56)</f>
        <v>0</v>
      </c>
      <c r="Q56" s="516"/>
      <c r="R56" s="516"/>
      <c r="S56" s="509">
        <f>SUM(T56:U56)</f>
        <v>0</v>
      </c>
      <c r="T56" s="516"/>
      <c r="U56" s="516"/>
      <c r="V56" s="519"/>
    </row>
    <row r="57" spans="1:22" ht="36" customHeight="1">
      <c r="A57" s="57">
        <v>1220</v>
      </c>
      <c r="B57" s="508" t="s">
        <v>328</v>
      </c>
      <c r="C57" s="516"/>
      <c r="D57" s="509">
        <f>SUM(E57:F57)</f>
        <v>0</v>
      </c>
      <c r="E57" s="524">
        <f>SUM(E58)</f>
        <v>0</v>
      </c>
      <c r="F57" s="524">
        <f>SUM(F58)</f>
        <v>0</v>
      </c>
      <c r="G57" s="509">
        <f>SUM(H57:I57)</f>
        <v>0</v>
      </c>
      <c r="H57" s="524">
        <f>SUM(H58)</f>
        <v>0</v>
      </c>
      <c r="I57" s="524">
        <f>SUM(I58)</f>
        <v>0</v>
      </c>
      <c r="J57" s="509">
        <f>SUM(K57:L57)</f>
        <v>0</v>
      </c>
      <c r="K57" s="529">
        <f>SUM(K58)</f>
        <v>0</v>
      </c>
      <c r="L57" s="524">
        <f>SUM(L58)</f>
        <v>0</v>
      </c>
      <c r="M57" s="512">
        <f t="shared" si="1"/>
        <v>0</v>
      </c>
      <c r="N57" s="512">
        <f t="shared" si="2"/>
        <v>0</v>
      </c>
      <c r="O57" s="512">
        <f t="shared" si="3"/>
        <v>0</v>
      </c>
      <c r="P57" s="509">
        <f>SUM(Q57:R57)</f>
        <v>0</v>
      </c>
      <c r="Q57" s="524">
        <f>SUM(Q58)</f>
        <v>0</v>
      </c>
      <c r="R57" s="524">
        <f>SUM(R58)</f>
        <v>0</v>
      </c>
      <c r="S57" s="509">
        <f>SUM(T57:U57)</f>
        <v>0</v>
      </c>
      <c r="T57" s="524">
        <f>SUM(T58)</f>
        <v>0</v>
      </c>
      <c r="U57" s="524">
        <f>SUM(U58)</f>
        <v>0</v>
      </c>
      <c r="V57" s="519"/>
    </row>
    <row r="58" spans="1:22" ht="48.75" customHeight="1">
      <c r="A58" s="522">
        <v>1221</v>
      </c>
      <c r="B58" s="523" t="s">
        <v>329</v>
      </c>
      <c r="C58" s="516"/>
      <c r="D58" s="509">
        <f>SUM(E58:F58)</f>
        <v>0</v>
      </c>
      <c r="E58" s="516"/>
      <c r="F58" s="516"/>
      <c r="G58" s="509">
        <f>SUM(H58:I58)</f>
        <v>0</v>
      </c>
      <c r="H58" s="516"/>
      <c r="I58" s="516"/>
      <c r="J58" s="509">
        <f>SUM(K58:L58)</f>
        <v>0</v>
      </c>
      <c r="K58" s="521"/>
      <c r="L58" s="516"/>
      <c r="M58" s="512">
        <f t="shared" si="1"/>
        <v>0</v>
      </c>
      <c r="N58" s="512">
        <f t="shared" si="2"/>
        <v>0</v>
      </c>
      <c r="O58" s="512">
        <f t="shared" si="3"/>
        <v>0</v>
      </c>
      <c r="P58" s="509">
        <f>SUM(Q58:R58)</f>
        <v>0</v>
      </c>
      <c r="Q58" s="516"/>
      <c r="R58" s="516"/>
      <c r="S58" s="509">
        <f>SUM(T58:U58)</f>
        <v>0</v>
      </c>
      <c r="T58" s="516"/>
      <c r="U58" s="516"/>
      <c r="V58" s="519"/>
    </row>
    <row r="59" spans="1:22" s="506" customFormat="1" ht="46.5" customHeight="1">
      <c r="A59" s="507" t="s">
        <v>76</v>
      </c>
      <c r="B59" s="508" t="s">
        <v>77</v>
      </c>
      <c r="C59" s="509" t="s">
        <v>78</v>
      </c>
      <c r="D59" s="509">
        <f t="shared" si="0"/>
        <v>0</v>
      </c>
      <c r="E59" s="509">
        <f>SUM(E61)</f>
        <v>0</v>
      </c>
      <c r="F59" s="509">
        <f>SUM(F61)</f>
        <v>0</v>
      </c>
      <c r="G59" s="509">
        <f>SUM(H59:I59)</f>
        <v>0</v>
      </c>
      <c r="H59" s="509">
        <f>SUM(H61)</f>
        <v>0</v>
      </c>
      <c r="I59" s="509">
        <f>SUM(I61)</f>
        <v>0</v>
      </c>
      <c r="J59" s="509">
        <f>SUM(K59:L59)</f>
        <v>0</v>
      </c>
      <c r="K59" s="511">
        <f>SUM(K61)</f>
        <v>0</v>
      </c>
      <c r="L59" s="509">
        <f>SUM(L61)</f>
        <v>0</v>
      </c>
      <c r="M59" s="512">
        <f t="shared" si="1"/>
        <v>0</v>
      </c>
      <c r="N59" s="512">
        <f t="shared" si="2"/>
        <v>0</v>
      </c>
      <c r="O59" s="512">
        <f t="shared" si="3"/>
        <v>0</v>
      </c>
      <c r="P59" s="509">
        <f>SUM(Q59:R59)</f>
        <v>0</v>
      </c>
      <c r="Q59" s="509">
        <f>SUM(Q61)</f>
        <v>0</v>
      </c>
      <c r="R59" s="509">
        <f>SUM(R61)</f>
        <v>0</v>
      </c>
      <c r="S59" s="509">
        <f>SUM(T59:U59)</f>
        <v>0</v>
      </c>
      <c r="T59" s="509">
        <f>SUM(T61)</f>
        <v>0</v>
      </c>
      <c r="U59" s="509">
        <f>SUM(U61)</f>
        <v>0</v>
      </c>
      <c r="V59" s="513"/>
    </row>
    <row r="60" spans="1:22" ht="16.5" customHeight="1">
      <c r="A60" s="514"/>
      <c r="B60" s="515" t="s">
        <v>5</v>
      </c>
      <c r="C60" s="516"/>
      <c r="D60" s="509"/>
      <c r="E60" s="516"/>
      <c r="F60" s="516"/>
      <c r="G60" s="509"/>
      <c r="H60" s="516"/>
      <c r="I60" s="516"/>
      <c r="J60" s="509"/>
      <c r="K60" s="521"/>
      <c r="L60" s="516"/>
      <c r="M60" s="512"/>
      <c r="N60" s="512"/>
      <c r="O60" s="512"/>
      <c r="P60" s="509"/>
      <c r="Q60" s="516"/>
      <c r="R60" s="516"/>
      <c r="S60" s="509"/>
      <c r="T60" s="516"/>
      <c r="U60" s="516"/>
      <c r="V60" s="519"/>
    </row>
    <row r="61" spans="1:22" s="506" customFormat="1" ht="52.5" customHeight="1">
      <c r="A61" s="522" t="s">
        <v>79</v>
      </c>
      <c r="B61" s="523" t="s">
        <v>80</v>
      </c>
      <c r="C61" s="524"/>
      <c r="D61" s="509">
        <f t="shared" si="0"/>
        <v>0</v>
      </c>
      <c r="E61" s="524"/>
      <c r="F61" s="524"/>
      <c r="G61" s="509">
        <f>SUM(H61:I61)</f>
        <v>0</v>
      </c>
      <c r="H61" s="524"/>
      <c r="I61" s="524"/>
      <c r="J61" s="509">
        <f>SUM(K61:L61)</f>
        <v>0</v>
      </c>
      <c r="K61" s="529"/>
      <c r="L61" s="524"/>
      <c r="M61" s="512">
        <f t="shared" si="1"/>
        <v>0</v>
      </c>
      <c r="N61" s="512">
        <f t="shared" si="2"/>
        <v>0</v>
      </c>
      <c r="O61" s="512">
        <f t="shared" si="3"/>
        <v>0</v>
      </c>
      <c r="P61" s="509">
        <f>SUM(Q61:R61)</f>
        <v>0</v>
      </c>
      <c r="Q61" s="524"/>
      <c r="R61" s="524"/>
      <c r="S61" s="509">
        <f>SUM(T61:U61)</f>
        <v>0</v>
      </c>
      <c r="T61" s="524"/>
      <c r="U61" s="524"/>
      <c r="V61" s="513"/>
    </row>
    <row r="62" spans="1:22" s="506" customFormat="1" ht="45.75" customHeight="1">
      <c r="A62" s="507" t="s">
        <v>81</v>
      </c>
      <c r="B62" s="508" t="s">
        <v>82</v>
      </c>
      <c r="C62" s="509" t="s">
        <v>83</v>
      </c>
      <c r="D62" s="509">
        <f t="shared" si="0"/>
        <v>0</v>
      </c>
      <c r="E62" s="509">
        <f>SUM(E64)</f>
        <v>0</v>
      </c>
      <c r="F62" s="509">
        <f>SUM(F64)</f>
        <v>0</v>
      </c>
      <c r="G62" s="509">
        <f>SUM(H62:I62)</f>
        <v>0</v>
      </c>
      <c r="H62" s="509">
        <f>SUM(H64)</f>
        <v>0</v>
      </c>
      <c r="I62" s="509">
        <f>SUM(I64)</f>
        <v>0</v>
      </c>
      <c r="J62" s="509">
        <f>SUM(K62:L62)</f>
        <v>0</v>
      </c>
      <c r="K62" s="511">
        <f>SUM(K64)</f>
        <v>0</v>
      </c>
      <c r="L62" s="509">
        <f>SUM(L64)</f>
        <v>0</v>
      </c>
      <c r="M62" s="512">
        <f t="shared" si="1"/>
        <v>0</v>
      </c>
      <c r="N62" s="512">
        <f t="shared" si="2"/>
        <v>0</v>
      </c>
      <c r="O62" s="512">
        <f t="shared" si="3"/>
        <v>0</v>
      </c>
      <c r="P62" s="509">
        <f>SUM(Q62:R62)</f>
        <v>0</v>
      </c>
      <c r="Q62" s="509">
        <f>SUM(Q64)</f>
        <v>0</v>
      </c>
      <c r="R62" s="509">
        <f>SUM(R64)</f>
        <v>0</v>
      </c>
      <c r="S62" s="509">
        <f>SUM(T62:U62)</f>
        <v>0</v>
      </c>
      <c r="T62" s="509">
        <f>SUM(T64)</f>
        <v>0</v>
      </c>
      <c r="U62" s="509">
        <f>SUM(U64)</f>
        <v>0</v>
      </c>
      <c r="V62" s="513"/>
    </row>
    <row r="63" spans="1:22" ht="12.75" customHeight="1">
      <c r="A63" s="514"/>
      <c r="B63" s="515" t="s">
        <v>5</v>
      </c>
      <c r="C63" s="516"/>
      <c r="D63" s="509"/>
      <c r="E63" s="516"/>
      <c r="F63" s="516"/>
      <c r="G63" s="509"/>
      <c r="H63" s="516"/>
      <c r="I63" s="516"/>
      <c r="J63" s="509"/>
      <c r="K63" s="521"/>
      <c r="L63" s="516"/>
      <c r="M63" s="512"/>
      <c r="N63" s="512"/>
      <c r="O63" s="512"/>
      <c r="P63" s="509"/>
      <c r="Q63" s="516"/>
      <c r="R63" s="516"/>
      <c r="S63" s="509"/>
      <c r="T63" s="516"/>
      <c r="U63" s="516"/>
      <c r="V63" s="519"/>
    </row>
    <row r="64" spans="1:22" s="506" customFormat="1" ht="46.5" customHeight="1">
      <c r="A64" s="522" t="s">
        <v>84</v>
      </c>
      <c r="B64" s="523" t="s">
        <v>85</v>
      </c>
      <c r="C64" s="524" t="s">
        <v>9</v>
      </c>
      <c r="D64" s="509">
        <f t="shared" si="0"/>
        <v>0</v>
      </c>
      <c r="E64" s="524"/>
      <c r="F64" s="524"/>
      <c r="G64" s="509">
        <f>SUM(H64:I64)</f>
        <v>0</v>
      </c>
      <c r="H64" s="524"/>
      <c r="I64" s="524"/>
      <c r="J64" s="509">
        <f>SUM(K64:L64)</f>
        <v>0</v>
      </c>
      <c r="K64" s="529"/>
      <c r="L64" s="524"/>
      <c r="M64" s="512">
        <f t="shared" si="1"/>
        <v>0</v>
      </c>
      <c r="N64" s="512">
        <f t="shared" si="2"/>
        <v>0</v>
      </c>
      <c r="O64" s="512">
        <f t="shared" si="3"/>
        <v>0</v>
      </c>
      <c r="P64" s="509">
        <f>SUM(Q64:R64)</f>
        <v>0</v>
      </c>
      <c r="Q64" s="524"/>
      <c r="R64" s="524"/>
      <c r="S64" s="509">
        <f>SUM(T64:U64)</f>
        <v>0</v>
      </c>
      <c r="T64" s="524"/>
      <c r="U64" s="524"/>
      <c r="V64" s="513"/>
    </row>
    <row r="65" spans="1:22" s="506" customFormat="1" ht="66.75" customHeight="1">
      <c r="A65" s="507" t="s">
        <v>86</v>
      </c>
      <c r="B65" s="508" t="s">
        <v>87</v>
      </c>
      <c r="C65" s="509" t="s">
        <v>88</v>
      </c>
      <c r="D65" s="509">
        <f t="shared" si="0"/>
        <v>781371.4</v>
      </c>
      <c r="E65" s="509">
        <f>SUM(E67+E68+E71+E72)</f>
        <v>664087.6</v>
      </c>
      <c r="F65" s="509">
        <v>117283.8</v>
      </c>
      <c r="G65" s="509">
        <f>SUM(H65:I65)</f>
        <v>616805.1</v>
      </c>
      <c r="H65" s="509">
        <f>SUM(H67+H68+H71+H72)</f>
        <v>616805.1</v>
      </c>
      <c r="I65" s="509">
        <f>SUM(I67+I68+I71+I72)</f>
        <v>0</v>
      </c>
      <c r="J65" s="510">
        <f>SUM(K65:L65)</f>
        <v>867095</v>
      </c>
      <c r="K65" s="520">
        <f>SUM(K67+K68+K71+K72)</f>
        <v>867095</v>
      </c>
      <c r="L65" s="509">
        <f>SUM(L67+L68+L71+L72)</f>
        <v>0</v>
      </c>
      <c r="M65" s="512">
        <f t="shared" si="1"/>
        <v>250289.90000000002</v>
      </c>
      <c r="N65" s="512">
        <f t="shared" si="2"/>
        <v>250289.90000000002</v>
      </c>
      <c r="O65" s="512">
        <f t="shared" si="3"/>
        <v>0</v>
      </c>
      <c r="P65" s="509">
        <f>SUM(Q65:R65)</f>
        <v>937025</v>
      </c>
      <c r="Q65" s="511">
        <f>SUM(Q67+Q68+Q71+Q72)</f>
        <v>937025</v>
      </c>
      <c r="R65" s="509">
        <f>SUM(R67+R68+R71+R72)</f>
        <v>0</v>
      </c>
      <c r="S65" s="510">
        <f>SUM(T65:U65)</f>
        <v>1007025</v>
      </c>
      <c r="T65" s="510">
        <f>SUM(T67+T68+T71+T72)</f>
        <v>1007025</v>
      </c>
      <c r="U65" s="509">
        <f>SUM(U67+U68+U71+U72)</f>
        <v>0</v>
      </c>
      <c r="V65" s="513"/>
    </row>
    <row r="66" spans="1:22" ht="12.75" customHeight="1">
      <c r="A66" s="514"/>
      <c r="B66" s="515" t="s">
        <v>5</v>
      </c>
      <c r="C66" s="516"/>
      <c r="D66" s="509"/>
      <c r="E66" s="516"/>
      <c r="F66" s="516"/>
      <c r="G66" s="509"/>
      <c r="H66" s="516"/>
      <c r="I66" s="516"/>
      <c r="J66" s="509"/>
      <c r="K66" s="521"/>
      <c r="L66" s="516"/>
      <c r="M66" s="512"/>
      <c r="N66" s="512"/>
      <c r="O66" s="512"/>
      <c r="P66" s="509"/>
      <c r="Q66" s="521"/>
      <c r="R66" s="516"/>
      <c r="S66" s="509"/>
      <c r="T66" s="516"/>
      <c r="U66" s="516"/>
      <c r="V66" s="519"/>
    </row>
    <row r="67" spans="1:22" ht="41.25" customHeight="1">
      <c r="A67" s="514" t="s">
        <v>89</v>
      </c>
      <c r="B67" s="515" t="s">
        <v>90</v>
      </c>
      <c r="C67" s="516" t="s">
        <v>9</v>
      </c>
      <c r="D67" s="509">
        <f t="shared" si="0"/>
        <v>664087.6</v>
      </c>
      <c r="E67" s="524">
        <v>664087.6</v>
      </c>
      <c r="F67" s="516"/>
      <c r="G67" s="509">
        <f aca="true" t="shared" si="13" ref="G67:G73">SUM(H67:I67)</f>
        <v>616805.1</v>
      </c>
      <c r="H67" s="524">
        <v>616805.1</v>
      </c>
      <c r="I67" s="516"/>
      <c r="J67" s="510">
        <f aca="true" t="shared" si="14" ref="J67:J73">SUM(K67:L67)</f>
        <v>867095</v>
      </c>
      <c r="K67" s="526">
        <v>867095</v>
      </c>
      <c r="L67" s="516"/>
      <c r="M67" s="512">
        <f t="shared" si="1"/>
        <v>250289.90000000002</v>
      </c>
      <c r="N67" s="512">
        <f t="shared" si="2"/>
        <v>250289.90000000002</v>
      </c>
      <c r="O67" s="512">
        <f t="shared" si="3"/>
        <v>0</v>
      </c>
      <c r="P67" s="510">
        <f aca="true" t="shared" si="15" ref="P67:P73">SUM(Q67:R67)</f>
        <v>937025</v>
      </c>
      <c r="Q67" s="526">
        <v>937025</v>
      </c>
      <c r="R67" s="516"/>
      <c r="S67" s="510">
        <f aca="true" t="shared" si="16" ref="S67:S73">SUM(T67:U67)</f>
        <v>1007025</v>
      </c>
      <c r="T67" s="525">
        <v>1007025</v>
      </c>
      <c r="U67" s="516"/>
      <c r="V67" s="519"/>
    </row>
    <row r="68" spans="1:22" ht="41.25" customHeight="1">
      <c r="A68" s="507">
        <v>1252</v>
      </c>
      <c r="B68" s="508" t="s">
        <v>327</v>
      </c>
      <c r="C68" s="516"/>
      <c r="D68" s="509">
        <f t="shared" si="0"/>
        <v>0</v>
      </c>
      <c r="E68" s="509">
        <v>0</v>
      </c>
      <c r="F68" s="509">
        <f>SUM(F69:F70)</f>
        <v>0</v>
      </c>
      <c r="G68" s="509">
        <f t="shared" si="13"/>
        <v>0</v>
      </c>
      <c r="H68" s="509">
        <f>SUM(H69:H70)</f>
        <v>0</v>
      </c>
      <c r="I68" s="509">
        <f>SUM(I69:I70)</f>
        <v>0</v>
      </c>
      <c r="J68" s="509">
        <f t="shared" si="14"/>
        <v>0</v>
      </c>
      <c r="K68" s="511">
        <f>SUM(K69:K70)</f>
        <v>0</v>
      </c>
      <c r="L68" s="509">
        <f>SUM(L69:L70)</f>
        <v>0</v>
      </c>
      <c r="M68" s="512">
        <f t="shared" si="1"/>
        <v>0</v>
      </c>
      <c r="N68" s="512">
        <f t="shared" si="2"/>
        <v>0</v>
      </c>
      <c r="O68" s="512">
        <f t="shared" si="3"/>
        <v>0</v>
      </c>
      <c r="P68" s="509">
        <f t="shared" si="15"/>
        <v>0</v>
      </c>
      <c r="Q68" s="509">
        <f>SUM(Q69:Q70)</f>
        <v>0</v>
      </c>
      <c r="R68" s="509">
        <f>SUM(R69:R70)</f>
        <v>0</v>
      </c>
      <c r="S68" s="509">
        <f t="shared" si="16"/>
        <v>0</v>
      </c>
      <c r="T68" s="509">
        <f>SUM(T69:T70)</f>
        <v>0</v>
      </c>
      <c r="U68" s="509">
        <f>SUM(U69:U70)</f>
        <v>0</v>
      </c>
      <c r="V68" s="519"/>
    </row>
    <row r="69" spans="1:22" ht="47.25" customHeight="1">
      <c r="A69" s="514">
        <v>1253</v>
      </c>
      <c r="B69" s="515" t="s">
        <v>325</v>
      </c>
      <c r="C69" s="516"/>
      <c r="D69" s="509">
        <f t="shared" si="0"/>
        <v>0</v>
      </c>
      <c r="E69" s="524">
        <v>0</v>
      </c>
      <c r="F69" s="516"/>
      <c r="G69" s="509">
        <f t="shared" si="13"/>
        <v>0</v>
      </c>
      <c r="H69" s="516"/>
      <c r="I69" s="516"/>
      <c r="J69" s="509">
        <f t="shared" si="14"/>
        <v>0</v>
      </c>
      <c r="K69" s="521"/>
      <c r="L69" s="516"/>
      <c r="M69" s="512">
        <f t="shared" si="1"/>
        <v>0</v>
      </c>
      <c r="N69" s="512">
        <f t="shared" si="2"/>
        <v>0</v>
      </c>
      <c r="O69" s="512">
        <f t="shared" si="3"/>
        <v>0</v>
      </c>
      <c r="P69" s="509">
        <f t="shared" si="15"/>
        <v>0</v>
      </c>
      <c r="Q69" s="516"/>
      <c r="R69" s="516"/>
      <c r="S69" s="509">
        <f t="shared" si="16"/>
        <v>0</v>
      </c>
      <c r="T69" s="516"/>
      <c r="U69" s="516"/>
      <c r="V69" s="519"/>
    </row>
    <row r="70" spans="1:22" ht="23.25" customHeight="1">
      <c r="A70" s="514">
        <v>1254</v>
      </c>
      <c r="B70" s="530" t="s">
        <v>326</v>
      </c>
      <c r="C70" s="516"/>
      <c r="D70" s="509">
        <f t="shared" si="0"/>
        <v>0</v>
      </c>
      <c r="E70" s="516"/>
      <c r="F70" s="516"/>
      <c r="G70" s="509">
        <f t="shared" si="13"/>
        <v>0</v>
      </c>
      <c r="H70" s="516"/>
      <c r="I70" s="516"/>
      <c r="J70" s="509">
        <f t="shared" si="14"/>
        <v>0</v>
      </c>
      <c r="K70" s="521"/>
      <c r="L70" s="516"/>
      <c r="M70" s="512">
        <f t="shared" si="1"/>
        <v>0</v>
      </c>
      <c r="N70" s="512">
        <f t="shared" si="2"/>
        <v>0</v>
      </c>
      <c r="O70" s="512">
        <f t="shared" si="3"/>
        <v>0</v>
      </c>
      <c r="P70" s="509">
        <f t="shared" si="15"/>
        <v>0</v>
      </c>
      <c r="Q70" s="516"/>
      <c r="R70" s="516"/>
      <c r="S70" s="509">
        <f t="shared" si="16"/>
        <v>0</v>
      </c>
      <c r="T70" s="516"/>
      <c r="U70" s="516"/>
      <c r="V70" s="519"/>
    </row>
    <row r="71" spans="1:22" ht="28.5" customHeight="1">
      <c r="A71" s="514" t="s">
        <v>91</v>
      </c>
      <c r="B71" s="515" t="s">
        <v>92</v>
      </c>
      <c r="C71" s="516" t="s">
        <v>9</v>
      </c>
      <c r="D71" s="509">
        <f t="shared" si="0"/>
        <v>0</v>
      </c>
      <c r="E71" s="516"/>
      <c r="F71" s="516"/>
      <c r="G71" s="509">
        <f t="shared" si="13"/>
        <v>0</v>
      </c>
      <c r="H71" s="516"/>
      <c r="I71" s="516"/>
      <c r="J71" s="509">
        <f t="shared" si="14"/>
        <v>0</v>
      </c>
      <c r="K71" s="521"/>
      <c r="L71" s="516"/>
      <c r="M71" s="512">
        <f t="shared" si="1"/>
        <v>0</v>
      </c>
      <c r="N71" s="512">
        <f t="shared" si="2"/>
        <v>0</v>
      </c>
      <c r="O71" s="512">
        <f t="shared" si="3"/>
        <v>0</v>
      </c>
      <c r="P71" s="509">
        <f t="shared" si="15"/>
        <v>0</v>
      </c>
      <c r="Q71" s="516"/>
      <c r="R71" s="516"/>
      <c r="S71" s="509">
        <f t="shared" si="16"/>
        <v>0</v>
      </c>
      <c r="T71" s="516"/>
      <c r="U71" s="516"/>
      <c r="V71" s="519"/>
    </row>
    <row r="72" spans="1:22" ht="42" customHeight="1">
      <c r="A72" s="514">
        <v>1256</v>
      </c>
      <c r="B72" s="515" t="s">
        <v>324</v>
      </c>
      <c r="C72" s="516"/>
      <c r="D72" s="509">
        <f t="shared" si="0"/>
        <v>0</v>
      </c>
      <c r="E72" s="516"/>
      <c r="F72" s="516"/>
      <c r="G72" s="509">
        <f t="shared" si="13"/>
        <v>0</v>
      </c>
      <c r="H72" s="516"/>
      <c r="I72" s="516"/>
      <c r="J72" s="509">
        <f t="shared" si="14"/>
        <v>0</v>
      </c>
      <c r="K72" s="516"/>
      <c r="L72" s="516"/>
      <c r="M72" s="512">
        <f t="shared" si="1"/>
        <v>0</v>
      </c>
      <c r="N72" s="512">
        <f t="shared" si="2"/>
        <v>0</v>
      </c>
      <c r="O72" s="512">
        <f t="shared" si="3"/>
        <v>0</v>
      </c>
      <c r="P72" s="509">
        <f t="shared" si="15"/>
        <v>0</v>
      </c>
      <c r="Q72" s="516"/>
      <c r="R72" s="516"/>
      <c r="S72" s="509">
        <f t="shared" si="16"/>
        <v>0</v>
      </c>
      <c r="T72" s="516"/>
      <c r="U72" s="516"/>
      <c r="V72" s="519"/>
    </row>
    <row r="73" spans="1:22" s="506" customFormat="1" ht="52.5" customHeight="1">
      <c r="A73" s="507" t="s">
        <v>93</v>
      </c>
      <c r="B73" s="508" t="s">
        <v>94</v>
      </c>
      <c r="C73" s="509" t="s">
        <v>95</v>
      </c>
      <c r="D73" s="509">
        <f t="shared" si="0"/>
        <v>117283.8</v>
      </c>
      <c r="E73" s="509">
        <f>SUM(E75:E76)</f>
        <v>0</v>
      </c>
      <c r="F73" s="509">
        <f>SUM(F75:F76)</f>
        <v>117283.8</v>
      </c>
      <c r="G73" s="509">
        <f t="shared" si="13"/>
        <v>0</v>
      </c>
      <c r="H73" s="509">
        <f>SUM(H75:H76)</f>
        <v>0</v>
      </c>
      <c r="I73" s="509">
        <f>SUM(I75:I76)</f>
        <v>0</v>
      </c>
      <c r="J73" s="509">
        <f t="shared" si="14"/>
        <v>780000</v>
      </c>
      <c r="K73" s="511">
        <f>SUM(K75:K76)</f>
        <v>0</v>
      </c>
      <c r="L73" s="509">
        <f>SUM(L75:L76)</f>
        <v>780000</v>
      </c>
      <c r="M73" s="512">
        <f t="shared" si="1"/>
        <v>780000</v>
      </c>
      <c r="N73" s="512">
        <f t="shared" si="2"/>
        <v>0</v>
      </c>
      <c r="O73" s="512">
        <f t="shared" si="3"/>
        <v>780000</v>
      </c>
      <c r="P73" s="510">
        <f t="shared" si="15"/>
        <v>800000</v>
      </c>
      <c r="Q73" s="509">
        <f>SUM(Q75:Q76)</f>
        <v>0</v>
      </c>
      <c r="R73" s="510">
        <v>800000</v>
      </c>
      <c r="S73" s="510">
        <f t="shared" si="16"/>
        <v>800000</v>
      </c>
      <c r="T73" s="509">
        <f>SUM(T75:T76)</f>
        <v>0</v>
      </c>
      <c r="U73" s="510">
        <f>SUM(U75:U76)</f>
        <v>800000</v>
      </c>
      <c r="V73" s="513"/>
    </row>
    <row r="74" spans="1:22" ht="12.75" customHeight="1">
      <c r="A74" s="514"/>
      <c r="B74" s="515" t="s">
        <v>5</v>
      </c>
      <c r="C74" s="516"/>
      <c r="D74" s="509"/>
      <c r="E74" s="516"/>
      <c r="F74" s="516"/>
      <c r="G74" s="509"/>
      <c r="H74" s="516"/>
      <c r="I74" s="516"/>
      <c r="J74" s="509"/>
      <c r="K74" s="521"/>
      <c r="L74" s="516"/>
      <c r="M74" s="512"/>
      <c r="N74" s="512"/>
      <c r="O74" s="512"/>
      <c r="P74" s="509"/>
      <c r="Q74" s="516"/>
      <c r="R74" s="516"/>
      <c r="S74" s="509"/>
      <c r="T74" s="516"/>
      <c r="U74" s="516"/>
      <c r="V74" s="519"/>
    </row>
    <row r="75" spans="1:22" ht="36" customHeight="1">
      <c r="A75" s="514" t="s">
        <v>96</v>
      </c>
      <c r="B75" s="515" t="s">
        <v>97</v>
      </c>
      <c r="C75" s="516" t="s">
        <v>9</v>
      </c>
      <c r="D75" s="509">
        <f t="shared" si="0"/>
        <v>117283.8</v>
      </c>
      <c r="E75" s="516"/>
      <c r="F75" s="524">
        <v>117283.8</v>
      </c>
      <c r="G75" s="509">
        <f>SUM(H75:I75)</f>
        <v>0</v>
      </c>
      <c r="H75" s="516"/>
      <c r="I75" s="516"/>
      <c r="J75" s="509">
        <f>SUM(K75:L75)</f>
        <v>780000</v>
      </c>
      <c r="K75" s="521"/>
      <c r="L75" s="516">
        <v>780000</v>
      </c>
      <c r="M75" s="512">
        <f aca="true" t="shared" si="17" ref="M75:M137">J75-G75</f>
        <v>780000</v>
      </c>
      <c r="N75" s="512">
        <f aca="true" t="shared" si="18" ref="N75:N137">K75-H75</f>
        <v>0</v>
      </c>
      <c r="O75" s="512">
        <f aca="true" t="shared" si="19" ref="O75:O137">L75-I75</f>
        <v>780000</v>
      </c>
      <c r="P75" s="510">
        <f>SUM(Q75:R75)</f>
        <v>800000</v>
      </c>
      <c r="Q75" s="516"/>
      <c r="R75" s="525">
        <v>800000</v>
      </c>
      <c r="S75" s="510">
        <f>SUM(T75:U75)</f>
        <v>800000</v>
      </c>
      <c r="T75" s="524"/>
      <c r="U75" s="525">
        <v>800000</v>
      </c>
      <c r="V75" s="519"/>
    </row>
    <row r="76" spans="1:22" ht="36" customHeight="1">
      <c r="A76" s="514">
        <v>1262</v>
      </c>
      <c r="B76" s="515" t="s">
        <v>323</v>
      </c>
      <c r="C76" s="516"/>
      <c r="D76" s="509">
        <f t="shared" si="0"/>
        <v>0</v>
      </c>
      <c r="E76" s="516"/>
      <c r="F76" s="516"/>
      <c r="G76" s="509">
        <f>SUM(H76:I76)</f>
        <v>0</v>
      </c>
      <c r="H76" s="516"/>
      <c r="I76" s="516"/>
      <c r="J76" s="509">
        <f>SUM(K76:L76)</f>
        <v>0</v>
      </c>
      <c r="K76" s="521"/>
      <c r="L76" s="516"/>
      <c r="M76" s="512">
        <f t="shared" si="17"/>
        <v>0</v>
      </c>
      <c r="N76" s="512">
        <f t="shared" si="18"/>
        <v>0</v>
      </c>
      <c r="O76" s="512">
        <f t="shared" si="19"/>
        <v>0</v>
      </c>
      <c r="P76" s="509">
        <f>SUM(Q76:R76)</f>
        <v>0</v>
      </c>
      <c r="Q76" s="516"/>
      <c r="R76" s="516"/>
      <c r="S76" s="509">
        <f>SUM(T76:U76)</f>
        <v>0</v>
      </c>
      <c r="T76" s="524"/>
      <c r="U76" s="524"/>
      <c r="V76" s="519"/>
    </row>
    <row r="77" spans="1:22" s="506" customFormat="1" ht="69" customHeight="1">
      <c r="A77" s="507" t="s">
        <v>98</v>
      </c>
      <c r="B77" s="508" t="s">
        <v>99</v>
      </c>
      <c r="C77" s="509" t="s">
        <v>100</v>
      </c>
      <c r="D77" s="509">
        <f t="shared" si="0"/>
        <v>264189.7</v>
      </c>
      <c r="E77" s="509">
        <f>SUM(E79+E81+E84+E90+E95+E121+E125+E129+E133)</f>
        <v>51189.7</v>
      </c>
      <c r="F77" s="510">
        <f>SUM(F79+F81+F84+F90+F95+F121+F125+F129+F133)</f>
        <v>213000</v>
      </c>
      <c r="G77" s="509">
        <f>SUM(H77:I77)</f>
        <v>108104.3</v>
      </c>
      <c r="H77" s="509">
        <f>SUM(H79+H81+H84+H90+H95+H121+H125+H129+H133)</f>
        <v>68104.3</v>
      </c>
      <c r="I77" s="510">
        <f>SUM(I79+I81+I84+I90+I95+I121+I125+I129+I133)</f>
        <v>40000</v>
      </c>
      <c r="J77" s="510">
        <f>SUM(K77:L77)</f>
        <v>312448</v>
      </c>
      <c r="K77" s="520">
        <f>SUM(K79+K81+K84+K90+K95+K121+K125+K129+K133)</f>
        <v>82448</v>
      </c>
      <c r="L77" s="510">
        <f>SUM(L79+L81+L84+L90+L95+L121+L125+L129+L133)</f>
        <v>230000</v>
      </c>
      <c r="M77" s="512">
        <f t="shared" si="17"/>
        <v>204343.7</v>
      </c>
      <c r="N77" s="512">
        <f t="shared" si="18"/>
        <v>14343.699999999997</v>
      </c>
      <c r="O77" s="512">
        <f t="shared" si="19"/>
        <v>190000</v>
      </c>
      <c r="P77" s="510">
        <f>SUM(Q77:R77)</f>
        <v>331448</v>
      </c>
      <c r="Q77" s="520">
        <f>SUM(Q79+Q81+Q84+Q90+Q95+Q121+Q125+Q129+Q133)</f>
        <v>91448</v>
      </c>
      <c r="R77" s="509">
        <f>SUM(R79+R81+R84+R90+R95+R121+R125+R129+R133)</f>
        <v>240000</v>
      </c>
      <c r="S77" s="510">
        <f>SUM(T77:U77)</f>
        <v>357448</v>
      </c>
      <c r="T77" s="510">
        <f>SUM(T79+T81+T84+T90+T95+T121+T125+T129+T133)</f>
        <v>97448</v>
      </c>
      <c r="U77" s="510">
        <f>SUM(U79+U81+U84+U90+U95+U121+U125+U129+U133)</f>
        <v>260000</v>
      </c>
      <c r="V77" s="513"/>
    </row>
    <row r="78" spans="1:22" ht="12.75" customHeight="1">
      <c r="A78" s="514"/>
      <c r="B78" s="515" t="s">
        <v>5</v>
      </c>
      <c r="C78" s="516"/>
      <c r="D78" s="509"/>
      <c r="E78" s="516"/>
      <c r="F78" s="516"/>
      <c r="G78" s="509"/>
      <c r="H78" s="516"/>
      <c r="I78" s="516"/>
      <c r="J78" s="509"/>
      <c r="K78" s="521"/>
      <c r="L78" s="516"/>
      <c r="M78" s="512"/>
      <c r="N78" s="512"/>
      <c r="O78" s="512"/>
      <c r="P78" s="509"/>
      <c r="Q78" s="516"/>
      <c r="R78" s="516"/>
      <c r="S78" s="509"/>
      <c r="T78" s="516"/>
      <c r="U78" s="516"/>
      <c r="V78" s="519"/>
    </row>
    <row r="79" spans="1:22" ht="12.75" customHeight="1">
      <c r="A79" s="507">
        <v>1310</v>
      </c>
      <c r="B79" s="508" t="s">
        <v>321</v>
      </c>
      <c r="C79" s="516"/>
      <c r="D79" s="509">
        <f t="shared" si="0"/>
        <v>0</v>
      </c>
      <c r="E79" s="531">
        <f>SUM(E80)</f>
        <v>0</v>
      </c>
      <c r="F79" s="531">
        <f>SUM(F80)</f>
        <v>0</v>
      </c>
      <c r="G79" s="509">
        <f>SUM(H79:I79)</f>
        <v>0</v>
      </c>
      <c r="H79" s="531">
        <f>SUM(H80)</f>
        <v>0</v>
      </c>
      <c r="I79" s="531">
        <f>SUM(I80)</f>
        <v>0</v>
      </c>
      <c r="J79" s="509">
        <f>SUM(K79:L79)</f>
        <v>0</v>
      </c>
      <c r="K79" s="532">
        <f>SUM(K80)</f>
        <v>0</v>
      </c>
      <c r="L79" s="531">
        <f>SUM(L80)</f>
        <v>0</v>
      </c>
      <c r="M79" s="512">
        <f t="shared" si="17"/>
        <v>0</v>
      </c>
      <c r="N79" s="512">
        <f t="shared" si="18"/>
        <v>0</v>
      </c>
      <c r="O79" s="512">
        <f t="shared" si="19"/>
        <v>0</v>
      </c>
      <c r="P79" s="509">
        <f>SUM(Q79:R79)</f>
        <v>0</v>
      </c>
      <c r="Q79" s="531">
        <f>SUM(Q80)</f>
        <v>0</v>
      </c>
      <c r="R79" s="531">
        <f>SUM(R80)</f>
        <v>0</v>
      </c>
      <c r="S79" s="509">
        <f>SUM(T79:U79)</f>
        <v>0</v>
      </c>
      <c r="T79" s="531">
        <f>SUM(T80)</f>
        <v>0</v>
      </c>
      <c r="U79" s="531">
        <f>SUM(U80)</f>
        <v>0</v>
      </c>
      <c r="V79" s="519"/>
    </row>
    <row r="80" spans="1:22" ht="54" customHeight="1">
      <c r="A80" s="50">
        <v>1311</v>
      </c>
      <c r="B80" s="51" t="s">
        <v>322</v>
      </c>
      <c r="C80" s="516"/>
      <c r="D80" s="509"/>
      <c r="E80" s="516"/>
      <c r="F80" s="516"/>
      <c r="G80" s="509"/>
      <c r="H80" s="516"/>
      <c r="I80" s="516"/>
      <c r="J80" s="509"/>
      <c r="K80" s="521"/>
      <c r="L80" s="516"/>
      <c r="M80" s="512">
        <f t="shared" si="17"/>
        <v>0</v>
      </c>
      <c r="N80" s="512">
        <f t="shared" si="18"/>
        <v>0</v>
      </c>
      <c r="O80" s="512">
        <f t="shared" si="19"/>
        <v>0</v>
      </c>
      <c r="P80" s="509"/>
      <c r="Q80" s="516"/>
      <c r="R80" s="516"/>
      <c r="S80" s="509"/>
      <c r="T80" s="516"/>
      <c r="U80" s="516"/>
      <c r="V80" s="519"/>
    </row>
    <row r="81" spans="1:22" s="506" customFormat="1" ht="44.25" customHeight="1">
      <c r="A81" s="507" t="s">
        <v>101</v>
      </c>
      <c r="B81" s="508" t="s">
        <v>102</v>
      </c>
      <c r="C81" s="509" t="s">
        <v>103</v>
      </c>
      <c r="D81" s="509">
        <f t="shared" si="0"/>
        <v>0</v>
      </c>
      <c r="E81" s="509">
        <f>SUM(E83)</f>
        <v>0</v>
      </c>
      <c r="F81" s="509">
        <f>SUM(F83)</f>
        <v>0</v>
      </c>
      <c r="G81" s="509">
        <f>SUM(H81:I81)</f>
        <v>0</v>
      </c>
      <c r="H81" s="509">
        <f>SUM(H83)</f>
        <v>0</v>
      </c>
      <c r="I81" s="509">
        <f>SUM(I83)</f>
        <v>0</v>
      </c>
      <c r="J81" s="509">
        <f>SUM(K81:L81)</f>
        <v>0</v>
      </c>
      <c r="K81" s="511">
        <f>SUM(K83)</f>
        <v>0</v>
      </c>
      <c r="L81" s="509">
        <f>SUM(L83)</f>
        <v>0</v>
      </c>
      <c r="M81" s="512">
        <f t="shared" si="17"/>
        <v>0</v>
      </c>
      <c r="N81" s="512">
        <f t="shared" si="18"/>
        <v>0</v>
      </c>
      <c r="O81" s="512">
        <f t="shared" si="19"/>
        <v>0</v>
      </c>
      <c r="P81" s="509">
        <f>SUM(Q81:R81)</f>
        <v>0</v>
      </c>
      <c r="Q81" s="509">
        <f>SUM(Q83)</f>
        <v>0</v>
      </c>
      <c r="R81" s="509">
        <f>SUM(R83)</f>
        <v>0</v>
      </c>
      <c r="S81" s="509">
        <f>SUM(T81:U81)</f>
        <v>0</v>
      </c>
      <c r="T81" s="509">
        <f>SUM(T83)</f>
        <v>0</v>
      </c>
      <c r="U81" s="509">
        <f>SUM(U83)</f>
        <v>0</v>
      </c>
      <c r="V81" s="513"/>
    </row>
    <row r="82" spans="1:22" ht="18" customHeight="1">
      <c r="A82" s="514"/>
      <c r="B82" s="515" t="s">
        <v>5</v>
      </c>
      <c r="C82" s="516"/>
      <c r="D82" s="509"/>
      <c r="E82" s="516"/>
      <c r="F82" s="516"/>
      <c r="G82" s="509"/>
      <c r="H82" s="516"/>
      <c r="I82" s="516"/>
      <c r="J82" s="509"/>
      <c r="K82" s="521"/>
      <c r="L82" s="516"/>
      <c r="M82" s="512"/>
      <c r="N82" s="512"/>
      <c r="O82" s="512"/>
      <c r="P82" s="509"/>
      <c r="Q82" s="516"/>
      <c r="R82" s="516"/>
      <c r="S82" s="509"/>
      <c r="T82" s="516"/>
      <c r="U82" s="516"/>
      <c r="V82" s="519"/>
    </row>
    <row r="83" spans="1:22" ht="39" customHeight="1">
      <c r="A83" s="514" t="s">
        <v>104</v>
      </c>
      <c r="B83" s="515" t="s">
        <v>105</v>
      </c>
      <c r="C83" s="516"/>
      <c r="D83" s="509">
        <f t="shared" si="0"/>
        <v>0</v>
      </c>
      <c r="E83" s="516"/>
      <c r="F83" s="516"/>
      <c r="G83" s="509">
        <f>SUM(H83:I83)</f>
        <v>0</v>
      </c>
      <c r="H83" s="516"/>
      <c r="I83" s="516"/>
      <c r="J83" s="509">
        <f>SUM(K83:L83)</f>
        <v>0</v>
      </c>
      <c r="K83" s="521"/>
      <c r="L83" s="516"/>
      <c r="M83" s="512">
        <f t="shared" si="17"/>
        <v>0</v>
      </c>
      <c r="N83" s="512">
        <f t="shared" si="18"/>
        <v>0</v>
      </c>
      <c r="O83" s="512">
        <f t="shared" si="19"/>
        <v>0</v>
      </c>
      <c r="P83" s="509">
        <f>SUM(Q83:R83)</f>
        <v>0</v>
      </c>
      <c r="Q83" s="516"/>
      <c r="R83" s="516"/>
      <c r="S83" s="509">
        <f>SUM(T83:U83)</f>
        <v>0</v>
      </c>
      <c r="T83" s="516"/>
      <c r="U83" s="516"/>
      <c r="V83" s="519"/>
    </row>
    <row r="84" spans="1:22" s="506" customFormat="1" ht="44.25" customHeight="1">
      <c r="A84" s="507" t="s">
        <v>106</v>
      </c>
      <c r="B84" s="508" t="s">
        <v>107</v>
      </c>
      <c r="C84" s="509" t="s">
        <v>108</v>
      </c>
      <c r="D84" s="509">
        <f>SUM(E84:F84)</f>
        <v>24566.899999999998</v>
      </c>
      <c r="E84" s="509">
        <f>SUM(E86:E89)</f>
        <v>24566.899999999998</v>
      </c>
      <c r="F84" s="509">
        <f>SUM(F86:F89)</f>
        <v>0</v>
      </c>
      <c r="G84" s="509">
        <f>SUM(H84:I84)</f>
        <v>34814.9</v>
      </c>
      <c r="H84" s="509">
        <f>SUM(H86:H89)</f>
        <v>34814.9</v>
      </c>
      <c r="I84" s="509">
        <f>SUM(I86:I89)</f>
        <v>0</v>
      </c>
      <c r="J84" s="510">
        <f>SUM(K84:L84)</f>
        <v>40223</v>
      </c>
      <c r="K84" s="520">
        <f>SUM(K86:K89)</f>
        <v>40223</v>
      </c>
      <c r="L84" s="509">
        <f>SUM(L86:L89)</f>
        <v>0</v>
      </c>
      <c r="M84" s="512">
        <f t="shared" si="17"/>
        <v>5408.0999999999985</v>
      </c>
      <c r="N84" s="512">
        <f t="shared" si="18"/>
        <v>5408.0999999999985</v>
      </c>
      <c r="O84" s="512">
        <f t="shared" si="19"/>
        <v>0</v>
      </c>
      <c r="P84" s="509">
        <f>SUM(Q84:R84)</f>
        <v>45223</v>
      </c>
      <c r="Q84" s="509">
        <f>SUM(Q86:Q89)</f>
        <v>45223</v>
      </c>
      <c r="R84" s="509">
        <f>SUM(R86:R89)</f>
        <v>0</v>
      </c>
      <c r="S84" s="509">
        <f>SUM(T84:U84)</f>
        <v>49223</v>
      </c>
      <c r="T84" s="509">
        <f>SUM(T86:T89)</f>
        <v>49223</v>
      </c>
      <c r="U84" s="509">
        <f>SUM(U86:U89)</f>
        <v>0</v>
      </c>
      <c r="V84" s="513"/>
    </row>
    <row r="85" spans="1:22" ht="12.75" customHeight="1">
      <c r="A85" s="514"/>
      <c r="B85" s="515" t="s">
        <v>5</v>
      </c>
      <c r="C85" s="516"/>
      <c r="D85" s="509"/>
      <c r="E85" s="516"/>
      <c r="F85" s="516"/>
      <c r="G85" s="509"/>
      <c r="H85" s="516"/>
      <c r="I85" s="516"/>
      <c r="J85" s="509"/>
      <c r="K85" s="521"/>
      <c r="L85" s="516"/>
      <c r="M85" s="512"/>
      <c r="N85" s="512"/>
      <c r="O85" s="512"/>
      <c r="P85" s="509"/>
      <c r="Q85" s="516"/>
      <c r="R85" s="516"/>
      <c r="S85" s="509"/>
      <c r="T85" s="516"/>
      <c r="U85" s="516"/>
      <c r="V85" s="519"/>
    </row>
    <row r="86" spans="1:22" ht="27" customHeight="1">
      <c r="A86" s="514" t="s">
        <v>109</v>
      </c>
      <c r="B86" s="515" t="s">
        <v>110</v>
      </c>
      <c r="C86" s="516" t="s">
        <v>9</v>
      </c>
      <c r="D86" s="509">
        <f t="shared" si="0"/>
        <v>17754.3</v>
      </c>
      <c r="E86" s="524">
        <v>17754.3</v>
      </c>
      <c r="F86" s="516"/>
      <c r="G86" s="510">
        <f>SUM(H86:I86)</f>
        <v>27591.9</v>
      </c>
      <c r="H86" s="525">
        <v>27591.9</v>
      </c>
      <c r="I86" s="516">
        <v>0</v>
      </c>
      <c r="J86" s="510">
        <f>SUM(K86:L86)</f>
        <v>30000</v>
      </c>
      <c r="K86" s="526">
        <v>30000</v>
      </c>
      <c r="L86" s="516"/>
      <c r="M86" s="512">
        <f t="shared" si="17"/>
        <v>2408.0999999999985</v>
      </c>
      <c r="N86" s="512">
        <f t="shared" si="18"/>
        <v>2408.0999999999985</v>
      </c>
      <c r="O86" s="512">
        <f t="shared" si="19"/>
        <v>0</v>
      </c>
      <c r="P86" s="510">
        <f>SUM(Q86:R86)</f>
        <v>33000</v>
      </c>
      <c r="Q86" s="525">
        <v>33000</v>
      </c>
      <c r="R86" s="516"/>
      <c r="S86" s="510">
        <f>SUM(T86:U86)</f>
        <v>35000</v>
      </c>
      <c r="T86" s="525">
        <v>35000</v>
      </c>
      <c r="U86" s="516"/>
      <c r="V86" s="519"/>
    </row>
    <row r="87" spans="1:22" ht="34.5" customHeight="1">
      <c r="A87" s="514">
        <v>1332</v>
      </c>
      <c r="B87" s="515" t="s">
        <v>320</v>
      </c>
      <c r="C87" s="516"/>
      <c r="D87" s="509">
        <f t="shared" si="0"/>
        <v>2607.8</v>
      </c>
      <c r="E87" s="524">
        <v>2607.8</v>
      </c>
      <c r="F87" s="516"/>
      <c r="G87" s="510">
        <f>SUM(H87:I87)</f>
        <v>2223</v>
      </c>
      <c r="H87" s="525">
        <v>2223</v>
      </c>
      <c r="I87" s="516"/>
      <c r="J87" s="510">
        <f>SUM(K87:L87)</f>
        <v>2223</v>
      </c>
      <c r="K87" s="526">
        <v>2223</v>
      </c>
      <c r="L87" s="516"/>
      <c r="M87" s="512">
        <f t="shared" si="17"/>
        <v>0</v>
      </c>
      <c r="N87" s="512">
        <f t="shared" si="18"/>
        <v>0</v>
      </c>
      <c r="O87" s="512">
        <f t="shared" si="19"/>
        <v>0</v>
      </c>
      <c r="P87" s="510">
        <f>SUM(Q87:R87)</f>
        <v>2223</v>
      </c>
      <c r="Q87" s="525">
        <v>2223</v>
      </c>
      <c r="R87" s="516"/>
      <c r="S87" s="510">
        <f>SUM(T87:U87)</f>
        <v>2223</v>
      </c>
      <c r="T87" s="525">
        <v>2223</v>
      </c>
      <c r="U87" s="516"/>
      <c r="V87" s="519"/>
    </row>
    <row r="88" spans="1:22" ht="50.25" customHeight="1">
      <c r="A88" s="514" t="s">
        <v>111</v>
      </c>
      <c r="B88" s="515" t="s">
        <v>112</v>
      </c>
      <c r="C88" s="516" t="s">
        <v>9</v>
      </c>
      <c r="D88" s="509">
        <f t="shared" si="0"/>
        <v>0</v>
      </c>
      <c r="E88" s="516"/>
      <c r="F88" s="516"/>
      <c r="G88" s="509">
        <f>SUM(H88:I88)</f>
        <v>0</v>
      </c>
      <c r="H88" s="516"/>
      <c r="I88" s="516"/>
      <c r="J88" s="509">
        <f>SUM(K88:L88)</f>
        <v>0</v>
      </c>
      <c r="K88" s="521"/>
      <c r="L88" s="516"/>
      <c r="M88" s="512">
        <f t="shared" si="17"/>
        <v>0</v>
      </c>
      <c r="N88" s="512">
        <f t="shared" si="18"/>
        <v>0</v>
      </c>
      <c r="O88" s="512">
        <f t="shared" si="19"/>
        <v>0</v>
      </c>
      <c r="P88" s="509">
        <f>SUM(Q88:R88)</f>
        <v>0</v>
      </c>
      <c r="Q88" s="516"/>
      <c r="R88" s="516"/>
      <c r="S88" s="509">
        <f>SUM(T88:U88)</f>
        <v>0</v>
      </c>
      <c r="T88" s="516"/>
      <c r="U88" s="516"/>
      <c r="V88" s="519"/>
    </row>
    <row r="89" spans="1:22" ht="18" customHeight="1">
      <c r="A89" s="514" t="s">
        <v>113</v>
      </c>
      <c r="B89" s="515" t="s">
        <v>114</v>
      </c>
      <c r="C89" s="516" t="s">
        <v>9</v>
      </c>
      <c r="D89" s="509">
        <f t="shared" si="0"/>
        <v>4204.8</v>
      </c>
      <c r="E89" s="524">
        <v>4204.8</v>
      </c>
      <c r="F89" s="516"/>
      <c r="G89" s="510">
        <f>SUM(H89:I89)</f>
        <v>5000</v>
      </c>
      <c r="H89" s="525">
        <v>5000</v>
      </c>
      <c r="I89" s="516"/>
      <c r="J89" s="510">
        <f>SUM(K89:L89)</f>
        <v>8000</v>
      </c>
      <c r="K89" s="526">
        <v>8000</v>
      </c>
      <c r="L89" s="516"/>
      <c r="M89" s="512">
        <f t="shared" si="17"/>
        <v>3000</v>
      </c>
      <c r="N89" s="512">
        <f t="shared" si="18"/>
        <v>3000</v>
      </c>
      <c r="O89" s="512">
        <f t="shared" si="19"/>
        <v>0</v>
      </c>
      <c r="P89" s="510">
        <f>SUM(Q89:R89)</f>
        <v>10000</v>
      </c>
      <c r="Q89" s="525">
        <v>10000</v>
      </c>
      <c r="R89" s="516"/>
      <c r="S89" s="510">
        <f>SUM(T89:U89)</f>
        <v>12000</v>
      </c>
      <c r="T89" s="525">
        <v>12000</v>
      </c>
      <c r="U89" s="516"/>
      <c r="V89" s="519"/>
    </row>
    <row r="90" spans="1:22" s="506" customFormat="1" ht="50.25" customHeight="1">
      <c r="A90" s="507" t="s">
        <v>115</v>
      </c>
      <c r="B90" s="508" t="s">
        <v>116</v>
      </c>
      <c r="C90" s="509" t="s">
        <v>117</v>
      </c>
      <c r="D90" s="509">
        <f>SUM(E90:F90)</f>
        <v>10391.6</v>
      </c>
      <c r="E90" s="509">
        <f>SUM(E92:E94)</f>
        <v>10391.6</v>
      </c>
      <c r="F90" s="509">
        <f>SUM(F92:F94)</f>
        <v>0</v>
      </c>
      <c r="G90" s="510">
        <f>SUM(H90:I90)</f>
        <v>5363.4</v>
      </c>
      <c r="H90" s="510">
        <f>SUM(H92:H94)</f>
        <v>5363.4</v>
      </c>
      <c r="I90" s="509">
        <f>SUM(I92:I94)</f>
        <v>0</v>
      </c>
      <c r="J90" s="509">
        <f>SUM(K90:L90)</f>
        <v>2299</v>
      </c>
      <c r="K90" s="511">
        <f>SUM(K92:K94)</f>
        <v>2299</v>
      </c>
      <c r="L90" s="509">
        <f>SUM(L92:L94)</f>
        <v>0</v>
      </c>
      <c r="M90" s="512">
        <f t="shared" si="17"/>
        <v>-3064.3999999999996</v>
      </c>
      <c r="N90" s="512">
        <f t="shared" si="18"/>
        <v>-3064.3999999999996</v>
      </c>
      <c r="O90" s="512">
        <f t="shared" si="19"/>
        <v>0</v>
      </c>
      <c r="P90" s="510">
        <f>SUM(Q90:R90)</f>
        <v>2299</v>
      </c>
      <c r="Q90" s="510">
        <f>SUM(Q92:Q94)</f>
        <v>2299</v>
      </c>
      <c r="R90" s="509">
        <f>SUM(R92:R94)</f>
        <v>0</v>
      </c>
      <c r="S90" s="510">
        <f>SUM(T90:U90)</f>
        <v>2299</v>
      </c>
      <c r="T90" s="510">
        <f>SUM(T92:T94)</f>
        <v>2299</v>
      </c>
      <c r="U90" s="509">
        <f>SUM(U92:U94)</f>
        <v>0</v>
      </c>
      <c r="V90" s="513"/>
    </row>
    <row r="91" spans="1:22" ht="12.75" customHeight="1">
      <c r="A91" s="514"/>
      <c r="B91" s="515" t="s">
        <v>5</v>
      </c>
      <c r="C91" s="516"/>
      <c r="D91" s="509"/>
      <c r="E91" s="516"/>
      <c r="F91" s="516"/>
      <c r="G91" s="509"/>
      <c r="H91" s="516"/>
      <c r="I91" s="516"/>
      <c r="J91" s="509"/>
      <c r="K91" s="521"/>
      <c r="L91" s="516"/>
      <c r="M91" s="512"/>
      <c r="N91" s="512"/>
      <c r="O91" s="512"/>
      <c r="P91" s="509"/>
      <c r="Q91" s="516"/>
      <c r="R91" s="516"/>
      <c r="S91" s="509"/>
      <c r="T91" s="516"/>
      <c r="U91" s="516"/>
      <c r="V91" s="519"/>
    </row>
    <row r="92" spans="1:22" s="537" customFormat="1" ht="89.25">
      <c r="A92" s="50">
        <v>1341</v>
      </c>
      <c r="B92" s="515" t="s">
        <v>318</v>
      </c>
      <c r="C92" s="533"/>
      <c r="D92" s="509">
        <f t="shared" si="0"/>
        <v>0</v>
      </c>
      <c r="E92" s="534"/>
      <c r="F92" s="534"/>
      <c r="G92" s="509">
        <f>SUM(H92:I92)</f>
        <v>0</v>
      </c>
      <c r="H92" s="534"/>
      <c r="I92" s="534"/>
      <c r="J92" s="509">
        <f>SUM(K92:L92)</f>
        <v>0</v>
      </c>
      <c r="K92" s="535"/>
      <c r="L92" s="534"/>
      <c r="M92" s="512">
        <f t="shared" si="17"/>
        <v>0</v>
      </c>
      <c r="N92" s="512">
        <f t="shared" si="18"/>
        <v>0</v>
      </c>
      <c r="O92" s="512">
        <f t="shared" si="19"/>
        <v>0</v>
      </c>
      <c r="P92" s="509">
        <f>SUM(Q92:R92)</f>
        <v>0</v>
      </c>
      <c r="Q92" s="534"/>
      <c r="R92" s="534"/>
      <c r="S92" s="509">
        <f>SUM(T92:U92)</f>
        <v>0</v>
      </c>
      <c r="T92" s="534"/>
      <c r="U92" s="534"/>
      <c r="V92" s="536"/>
    </row>
    <row r="93" spans="1:22" ht="51" customHeight="1">
      <c r="A93" s="514" t="s">
        <v>118</v>
      </c>
      <c r="B93" s="515" t="s">
        <v>119</v>
      </c>
      <c r="C93" s="516"/>
      <c r="D93" s="510">
        <f t="shared" si="0"/>
        <v>1999</v>
      </c>
      <c r="E93" s="525">
        <v>1999</v>
      </c>
      <c r="F93" s="524"/>
      <c r="G93" s="510">
        <f>SUM(H93:I93)</f>
        <v>1999</v>
      </c>
      <c r="H93" s="525">
        <v>1999</v>
      </c>
      <c r="I93" s="524"/>
      <c r="J93" s="510">
        <f>SUM(K93:L93)</f>
        <v>1999</v>
      </c>
      <c r="K93" s="526">
        <v>1999</v>
      </c>
      <c r="L93" s="524"/>
      <c r="M93" s="512">
        <f t="shared" si="17"/>
        <v>0</v>
      </c>
      <c r="N93" s="512">
        <f t="shared" si="18"/>
        <v>0</v>
      </c>
      <c r="O93" s="512">
        <f t="shared" si="19"/>
        <v>0</v>
      </c>
      <c r="P93" s="510">
        <f>SUM(Q93:R93)</f>
        <v>1999</v>
      </c>
      <c r="Q93" s="525">
        <v>1999</v>
      </c>
      <c r="R93" s="524"/>
      <c r="S93" s="510">
        <f>SUM(T93:U93)</f>
        <v>1999</v>
      </c>
      <c r="T93" s="525">
        <v>1999</v>
      </c>
      <c r="U93" s="524"/>
      <c r="V93" s="519"/>
    </row>
    <row r="94" spans="1:22" ht="55.5" customHeight="1">
      <c r="A94" s="50">
        <v>1343</v>
      </c>
      <c r="B94" s="515" t="s">
        <v>319</v>
      </c>
      <c r="C94" s="516"/>
      <c r="D94" s="509">
        <f t="shared" si="0"/>
        <v>8392.6</v>
      </c>
      <c r="E94" s="524">
        <v>8392.6</v>
      </c>
      <c r="F94" s="524"/>
      <c r="G94" s="510">
        <f>SUM(H94:I94)</f>
        <v>3364.4</v>
      </c>
      <c r="H94" s="525">
        <v>3364.4</v>
      </c>
      <c r="I94" s="524"/>
      <c r="J94" s="510">
        <f>SUM(K94:L94)</f>
        <v>300</v>
      </c>
      <c r="K94" s="526">
        <v>300</v>
      </c>
      <c r="L94" s="524"/>
      <c r="M94" s="512">
        <f t="shared" si="17"/>
        <v>-3064.4</v>
      </c>
      <c r="N94" s="512">
        <f t="shared" si="18"/>
        <v>-3064.4</v>
      </c>
      <c r="O94" s="512">
        <f t="shared" si="19"/>
        <v>0</v>
      </c>
      <c r="P94" s="510">
        <f>SUM(Q94:R94)</f>
        <v>300</v>
      </c>
      <c r="Q94" s="525">
        <v>300</v>
      </c>
      <c r="R94" s="524"/>
      <c r="S94" s="509">
        <f>SUM(T94:U94)</f>
        <v>300</v>
      </c>
      <c r="T94" s="525">
        <v>300</v>
      </c>
      <c r="U94" s="524"/>
      <c r="V94" s="519"/>
    </row>
    <row r="95" spans="1:22" s="506" customFormat="1" ht="50.25" customHeight="1">
      <c r="A95" s="507" t="s">
        <v>120</v>
      </c>
      <c r="B95" s="508" t="s">
        <v>121</v>
      </c>
      <c r="C95" s="509" t="s">
        <v>122</v>
      </c>
      <c r="D95" s="509">
        <f t="shared" si="0"/>
        <v>19922.6</v>
      </c>
      <c r="E95" s="509">
        <f>SUM(E97+E119+E120)</f>
        <v>19922.6</v>
      </c>
      <c r="F95" s="509">
        <f>SUM(F97+F119+F120)</f>
        <v>0</v>
      </c>
      <c r="G95" s="510">
        <f>SUM(H95:I95)</f>
        <v>27926</v>
      </c>
      <c r="H95" s="510">
        <f>SUM(H97+H119+H120)</f>
        <v>27926</v>
      </c>
      <c r="I95" s="509">
        <f>SUM(I97+I119+I120)</f>
        <v>0</v>
      </c>
      <c r="J95" s="510">
        <f>SUM(K95:L95)</f>
        <v>39926</v>
      </c>
      <c r="K95" s="520">
        <f>SUM(K97+K119+K120)</f>
        <v>39926</v>
      </c>
      <c r="L95" s="509">
        <f>SUM(L97+L119+L120)</f>
        <v>0</v>
      </c>
      <c r="M95" s="512">
        <f t="shared" si="17"/>
        <v>12000</v>
      </c>
      <c r="N95" s="512">
        <f t="shared" si="18"/>
        <v>12000</v>
      </c>
      <c r="O95" s="512">
        <f t="shared" si="19"/>
        <v>0</v>
      </c>
      <c r="P95" s="510">
        <f>SUM(Q95:R95)</f>
        <v>43926</v>
      </c>
      <c r="Q95" s="510">
        <v>43926</v>
      </c>
      <c r="R95" s="509">
        <f>SUM(R97+R119+R120)</f>
        <v>0</v>
      </c>
      <c r="S95" s="510">
        <f>SUM(T95:U95)</f>
        <v>45926</v>
      </c>
      <c r="T95" s="510">
        <v>45926</v>
      </c>
      <c r="U95" s="509">
        <f>SUM(U97+U119+U120)</f>
        <v>0</v>
      </c>
      <c r="V95" s="513"/>
    </row>
    <row r="96" spans="1:22" ht="12.75" customHeight="1">
      <c r="A96" s="514"/>
      <c r="B96" s="515" t="s">
        <v>5</v>
      </c>
      <c r="C96" s="516"/>
      <c r="D96" s="509"/>
      <c r="E96" s="516"/>
      <c r="F96" s="516"/>
      <c r="G96" s="509"/>
      <c r="H96" s="516"/>
      <c r="I96" s="516"/>
      <c r="J96" s="509"/>
      <c r="K96" s="521"/>
      <c r="L96" s="516"/>
      <c r="M96" s="512"/>
      <c r="N96" s="512"/>
      <c r="O96" s="512"/>
      <c r="P96" s="509"/>
      <c r="Q96" s="516"/>
      <c r="R96" s="516"/>
      <c r="S96" s="509"/>
      <c r="T96" s="516"/>
      <c r="U96" s="516"/>
      <c r="V96" s="519"/>
    </row>
    <row r="97" spans="1:22" ht="72" customHeight="1">
      <c r="A97" s="514" t="s">
        <v>123</v>
      </c>
      <c r="B97" s="515" t="s">
        <v>124</v>
      </c>
      <c r="C97" s="516" t="s">
        <v>9</v>
      </c>
      <c r="D97" s="509">
        <f aca="true" t="shared" si="20" ref="D97:D137">SUM(E97:F97)</f>
        <v>19922.6</v>
      </c>
      <c r="E97" s="509">
        <f>SUM(E99:E118)</f>
        <v>19922.6</v>
      </c>
      <c r="F97" s="509">
        <f>SUM(F99:F118)</f>
        <v>0</v>
      </c>
      <c r="G97" s="510">
        <f>SUM(H97:I97)</f>
        <v>27926</v>
      </c>
      <c r="H97" s="510">
        <f>SUM(H99:H118)</f>
        <v>27926</v>
      </c>
      <c r="I97" s="509">
        <f>SUM(I99:I118)</f>
        <v>0</v>
      </c>
      <c r="J97" s="510">
        <f>SUM(K97:L97)</f>
        <v>38926</v>
      </c>
      <c r="K97" s="520">
        <f>SUM(K99:K118)</f>
        <v>38926</v>
      </c>
      <c r="L97" s="509">
        <f>SUM(L99:L118)</f>
        <v>0</v>
      </c>
      <c r="M97" s="512">
        <f t="shared" si="17"/>
        <v>11000</v>
      </c>
      <c r="N97" s="512">
        <f t="shared" si="18"/>
        <v>11000</v>
      </c>
      <c r="O97" s="512">
        <f t="shared" si="19"/>
        <v>0</v>
      </c>
      <c r="P97" s="510">
        <f>SUM(Q97:R97)</f>
        <v>43926</v>
      </c>
      <c r="Q97" s="520">
        <v>43926</v>
      </c>
      <c r="R97" s="509">
        <f>SUM(R99:R118)</f>
        <v>0</v>
      </c>
      <c r="S97" s="510">
        <f>SUM(T97:U97)</f>
        <v>45926</v>
      </c>
      <c r="T97" s="520">
        <v>45926</v>
      </c>
      <c r="U97" s="509">
        <f>SUM(U99:U118)</f>
        <v>0</v>
      </c>
      <c r="V97" s="538"/>
    </row>
    <row r="98" spans="1:22" ht="18" customHeight="1">
      <c r="A98" s="514"/>
      <c r="B98" s="515" t="s">
        <v>5</v>
      </c>
      <c r="C98" s="516"/>
      <c r="D98" s="509"/>
      <c r="E98" s="516"/>
      <c r="F98" s="516"/>
      <c r="G98" s="509"/>
      <c r="H98" s="516"/>
      <c r="I98" s="516"/>
      <c r="J98" s="509"/>
      <c r="K98" s="521"/>
      <c r="L98" s="516"/>
      <c r="M98" s="512"/>
      <c r="N98" s="512"/>
      <c r="O98" s="512"/>
      <c r="P98" s="509"/>
      <c r="Q98" s="516"/>
      <c r="R98" s="516"/>
      <c r="S98" s="509"/>
      <c r="T98" s="516"/>
      <c r="U98" s="516"/>
      <c r="V98" s="519"/>
    </row>
    <row r="99" spans="1:22" ht="57" customHeight="1">
      <c r="A99" s="514" t="s">
        <v>125</v>
      </c>
      <c r="B99" s="515" t="s">
        <v>126</v>
      </c>
      <c r="C99" s="516" t="s">
        <v>9</v>
      </c>
      <c r="D99" s="510">
        <f t="shared" si="20"/>
        <v>30</v>
      </c>
      <c r="E99" s="525">
        <v>30</v>
      </c>
      <c r="F99" s="516">
        <v>0</v>
      </c>
      <c r="G99" s="509">
        <f aca="true" t="shared" si="21" ref="G99:G118">SUM(H99:I99)</f>
        <v>0</v>
      </c>
      <c r="H99" s="516"/>
      <c r="I99" s="516"/>
      <c r="J99" s="509">
        <f aca="true" t="shared" si="22" ref="J99:J118">SUM(K99:L99)</f>
        <v>0</v>
      </c>
      <c r="K99" s="521"/>
      <c r="L99" s="516"/>
      <c r="M99" s="512">
        <f t="shared" si="17"/>
        <v>0</v>
      </c>
      <c r="N99" s="512">
        <f t="shared" si="18"/>
        <v>0</v>
      </c>
      <c r="O99" s="512">
        <f t="shared" si="19"/>
        <v>0</v>
      </c>
      <c r="P99" s="509">
        <f aca="true" t="shared" si="23" ref="P99:P118">SUM(Q99:R99)</f>
        <v>0</v>
      </c>
      <c r="Q99" s="516"/>
      <c r="R99" s="516"/>
      <c r="S99" s="509">
        <f aca="true" t="shared" si="24" ref="S99:S118">SUM(T99:U99)</f>
        <v>0</v>
      </c>
      <c r="T99" s="516"/>
      <c r="U99" s="516"/>
      <c r="V99" s="519"/>
    </row>
    <row r="100" spans="1:22" ht="102">
      <c r="A100" s="514" t="s">
        <v>127</v>
      </c>
      <c r="B100" s="515" t="s">
        <v>128</v>
      </c>
      <c r="C100" s="516" t="s">
        <v>9</v>
      </c>
      <c r="D100" s="509">
        <f t="shared" si="20"/>
        <v>0</v>
      </c>
      <c r="E100" s="516"/>
      <c r="F100" s="516"/>
      <c r="G100" s="509">
        <f t="shared" si="21"/>
        <v>0</v>
      </c>
      <c r="H100" s="516"/>
      <c r="I100" s="516"/>
      <c r="J100" s="509">
        <f t="shared" si="22"/>
        <v>0</v>
      </c>
      <c r="K100" s="521"/>
      <c r="L100" s="516"/>
      <c r="M100" s="512">
        <f t="shared" si="17"/>
        <v>0</v>
      </c>
      <c r="N100" s="512">
        <f t="shared" si="18"/>
        <v>0</v>
      </c>
      <c r="O100" s="512">
        <f t="shared" si="19"/>
        <v>0</v>
      </c>
      <c r="P100" s="509">
        <f t="shared" si="23"/>
        <v>0</v>
      </c>
      <c r="Q100" s="516"/>
      <c r="R100" s="516"/>
      <c r="S100" s="509">
        <f t="shared" si="24"/>
        <v>0</v>
      </c>
      <c r="T100" s="516"/>
      <c r="U100" s="516"/>
      <c r="V100" s="519"/>
    </row>
    <row r="101" spans="1:22" ht="47.25" customHeight="1">
      <c r="A101" s="514" t="s">
        <v>129</v>
      </c>
      <c r="B101" s="515" t="s">
        <v>130</v>
      </c>
      <c r="C101" s="516" t="s">
        <v>9</v>
      </c>
      <c r="D101" s="510">
        <f t="shared" si="20"/>
        <v>30</v>
      </c>
      <c r="E101" s="525">
        <v>30</v>
      </c>
      <c r="F101" s="516"/>
      <c r="G101" s="509">
        <f t="shared" si="21"/>
        <v>0</v>
      </c>
      <c r="H101" s="516"/>
      <c r="I101" s="516"/>
      <c r="J101" s="509">
        <f t="shared" si="22"/>
        <v>0</v>
      </c>
      <c r="K101" s="516"/>
      <c r="L101" s="516"/>
      <c r="M101" s="512">
        <f t="shared" si="17"/>
        <v>0</v>
      </c>
      <c r="N101" s="512">
        <f t="shared" si="18"/>
        <v>0</v>
      </c>
      <c r="O101" s="512">
        <f t="shared" si="19"/>
        <v>0</v>
      </c>
      <c r="P101" s="509">
        <f t="shared" si="23"/>
        <v>0</v>
      </c>
      <c r="Q101" s="516"/>
      <c r="R101" s="516"/>
      <c r="S101" s="509">
        <f t="shared" si="24"/>
        <v>0</v>
      </c>
      <c r="T101" s="516"/>
      <c r="U101" s="516"/>
      <c r="V101" s="519"/>
    </row>
    <row r="102" spans="1:22" ht="57" customHeight="1">
      <c r="A102" s="514" t="s">
        <v>131</v>
      </c>
      <c r="B102" s="515" t="s">
        <v>132</v>
      </c>
      <c r="C102" s="516" t="s">
        <v>9</v>
      </c>
      <c r="D102" s="509">
        <f t="shared" si="20"/>
        <v>0</v>
      </c>
      <c r="E102" s="516"/>
      <c r="F102" s="516"/>
      <c r="G102" s="509">
        <f t="shared" si="21"/>
        <v>0</v>
      </c>
      <c r="H102" s="516"/>
      <c r="I102" s="516"/>
      <c r="J102" s="509">
        <f t="shared" si="22"/>
        <v>0</v>
      </c>
      <c r="K102" s="516"/>
      <c r="L102" s="516"/>
      <c r="M102" s="512">
        <f t="shared" si="17"/>
        <v>0</v>
      </c>
      <c r="N102" s="512">
        <f t="shared" si="18"/>
        <v>0</v>
      </c>
      <c r="O102" s="512">
        <f t="shared" si="19"/>
        <v>0</v>
      </c>
      <c r="P102" s="509">
        <f t="shared" si="23"/>
        <v>0</v>
      </c>
      <c r="Q102" s="516"/>
      <c r="R102" s="516"/>
      <c r="S102" s="509">
        <f t="shared" si="24"/>
        <v>0</v>
      </c>
      <c r="T102" s="524"/>
      <c r="U102" s="516"/>
      <c r="V102" s="519"/>
    </row>
    <row r="103" spans="1:22" ht="31.5" customHeight="1">
      <c r="A103" s="514" t="s">
        <v>133</v>
      </c>
      <c r="B103" s="515" t="s">
        <v>134</v>
      </c>
      <c r="C103" s="516" t="s">
        <v>9</v>
      </c>
      <c r="D103" s="510">
        <f t="shared" si="20"/>
        <v>276</v>
      </c>
      <c r="E103" s="525">
        <v>276</v>
      </c>
      <c r="F103" s="516"/>
      <c r="G103" s="510">
        <f t="shared" si="21"/>
        <v>300</v>
      </c>
      <c r="H103" s="525">
        <v>300</v>
      </c>
      <c r="I103" s="516"/>
      <c r="J103" s="510">
        <f t="shared" si="22"/>
        <v>300</v>
      </c>
      <c r="K103" s="525">
        <v>300</v>
      </c>
      <c r="L103" s="516"/>
      <c r="M103" s="512">
        <f t="shared" si="17"/>
        <v>0</v>
      </c>
      <c r="N103" s="512">
        <f t="shared" si="18"/>
        <v>0</v>
      </c>
      <c r="O103" s="512">
        <f t="shared" si="19"/>
        <v>0</v>
      </c>
      <c r="P103" s="509">
        <f t="shared" si="23"/>
        <v>300</v>
      </c>
      <c r="Q103" s="525">
        <v>300</v>
      </c>
      <c r="R103" s="516"/>
      <c r="S103" s="509">
        <f t="shared" si="24"/>
        <v>300</v>
      </c>
      <c r="T103" s="525">
        <v>300</v>
      </c>
      <c r="U103" s="516"/>
      <c r="V103" s="519"/>
    </row>
    <row r="104" spans="1:22" ht="38.25">
      <c r="A104" s="514" t="s">
        <v>316</v>
      </c>
      <c r="B104" s="515" t="s">
        <v>317</v>
      </c>
      <c r="C104" s="516"/>
      <c r="D104" s="509">
        <f t="shared" si="20"/>
        <v>0</v>
      </c>
      <c r="E104" s="516"/>
      <c r="F104" s="516"/>
      <c r="G104" s="509">
        <f t="shared" si="21"/>
        <v>0</v>
      </c>
      <c r="H104" s="516"/>
      <c r="I104" s="516"/>
      <c r="J104" s="509">
        <f t="shared" si="22"/>
        <v>0</v>
      </c>
      <c r="K104" s="516"/>
      <c r="L104" s="516"/>
      <c r="M104" s="512">
        <f t="shared" si="17"/>
        <v>0</v>
      </c>
      <c r="N104" s="512">
        <f t="shared" si="18"/>
        <v>0</v>
      </c>
      <c r="O104" s="512">
        <f t="shared" si="19"/>
        <v>0</v>
      </c>
      <c r="P104" s="509">
        <f t="shared" si="23"/>
        <v>0</v>
      </c>
      <c r="Q104" s="516"/>
      <c r="R104" s="516"/>
      <c r="S104" s="509">
        <f t="shared" si="24"/>
        <v>0</v>
      </c>
      <c r="T104" s="524"/>
      <c r="U104" s="516"/>
      <c r="V104" s="519"/>
    </row>
    <row r="105" spans="1:22" ht="39" customHeight="1">
      <c r="A105" s="514" t="s">
        <v>135</v>
      </c>
      <c r="B105" s="515" t="s">
        <v>136</v>
      </c>
      <c r="C105" s="516" t="s">
        <v>9</v>
      </c>
      <c r="D105" s="509">
        <f t="shared" si="20"/>
        <v>2610.2</v>
      </c>
      <c r="E105" s="524">
        <v>2610.2</v>
      </c>
      <c r="F105" s="516"/>
      <c r="G105" s="510">
        <f t="shared" si="21"/>
        <v>7000</v>
      </c>
      <c r="H105" s="525">
        <v>7000</v>
      </c>
      <c r="I105" s="516"/>
      <c r="J105" s="510">
        <f t="shared" si="22"/>
        <v>9000</v>
      </c>
      <c r="K105" s="525">
        <v>9000</v>
      </c>
      <c r="L105" s="516"/>
      <c r="M105" s="512">
        <f t="shared" si="17"/>
        <v>2000</v>
      </c>
      <c r="N105" s="512">
        <f t="shared" si="18"/>
        <v>2000</v>
      </c>
      <c r="O105" s="512">
        <f t="shared" si="19"/>
        <v>0</v>
      </c>
      <c r="P105" s="509">
        <f t="shared" si="23"/>
        <v>12000</v>
      </c>
      <c r="Q105" s="525">
        <v>12000</v>
      </c>
      <c r="R105" s="516"/>
      <c r="S105" s="510">
        <f t="shared" si="24"/>
        <v>14000</v>
      </c>
      <c r="T105" s="528">
        <v>14000</v>
      </c>
      <c r="U105" s="516"/>
      <c r="V105" s="519"/>
    </row>
    <row r="106" spans="1:22" ht="114.75">
      <c r="A106" s="514" t="s">
        <v>137</v>
      </c>
      <c r="B106" s="515" t="s">
        <v>138</v>
      </c>
      <c r="C106" s="516" t="s">
        <v>9</v>
      </c>
      <c r="D106" s="509">
        <f t="shared" si="20"/>
        <v>0</v>
      </c>
      <c r="E106" s="516"/>
      <c r="F106" s="516"/>
      <c r="G106" s="509">
        <f t="shared" si="21"/>
        <v>0</v>
      </c>
      <c r="H106" s="516"/>
      <c r="I106" s="516"/>
      <c r="J106" s="509">
        <f t="shared" si="22"/>
        <v>0</v>
      </c>
      <c r="K106" s="521"/>
      <c r="L106" s="516"/>
      <c r="M106" s="512">
        <f t="shared" si="17"/>
        <v>0</v>
      </c>
      <c r="N106" s="512">
        <f t="shared" si="18"/>
        <v>0</v>
      </c>
      <c r="O106" s="512">
        <f t="shared" si="19"/>
        <v>0</v>
      </c>
      <c r="P106" s="509">
        <f t="shared" si="23"/>
        <v>0</v>
      </c>
      <c r="Q106" s="516"/>
      <c r="R106" s="516"/>
      <c r="S106" s="509">
        <f t="shared" si="24"/>
        <v>0</v>
      </c>
      <c r="T106" s="516"/>
      <c r="U106" s="516"/>
      <c r="V106" s="519"/>
    </row>
    <row r="107" spans="1:22" ht="12.75">
      <c r="A107" s="514" t="s">
        <v>310</v>
      </c>
      <c r="B107" s="515" t="s">
        <v>313</v>
      </c>
      <c r="C107" s="516"/>
      <c r="D107" s="509">
        <f t="shared" si="20"/>
        <v>0</v>
      </c>
      <c r="E107" s="516"/>
      <c r="F107" s="516"/>
      <c r="G107" s="509">
        <f t="shared" si="21"/>
        <v>0</v>
      </c>
      <c r="H107" s="516"/>
      <c r="I107" s="516"/>
      <c r="J107" s="509">
        <f t="shared" si="22"/>
        <v>0</v>
      </c>
      <c r="K107" s="521"/>
      <c r="L107" s="516"/>
      <c r="M107" s="512">
        <f t="shared" si="17"/>
        <v>0</v>
      </c>
      <c r="N107" s="512">
        <f t="shared" si="18"/>
        <v>0</v>
      </c>
      <c r="O107" s="512">
        <f t="shared" si="19"/>
        <v>0</v>
      </c>
      <c r="P107" s="509">
        <f t="shared" si="23"/>
        <v>0</v>
      </c>
      <c r="Q107" s="516"/>
      <c r="R107" s="516"/>
      <c r="S107" s="509">
        <f t="shared" si="24"/>
        <v>0</v>
      </c>
      <c r="T107" s="516"/>
      <c r="U107" s="516"/>
      <c r="V107" s="519"/>
    </row>
    <row r="108" spans="1:22" ht="63.75">
      <c r="A108" s="514" t="s">
        <v>311</v>
      </c>
      <c r="B108" s="515" t="s">
        <v>314</v>
      </c>
      <c r="C108" s="516"/>
      <c r="D108" s="509">
        <f t="shared" si="20"/>
        <v>0</v>
      </c>
      <c r="E108" s="516"/>
      <c r="F108" s="516"/>
      <c r="G108" s="509">
        <f t="shared" si="21"/>
        <v>0</v>
      </c>
      <c r="H108" s="516"/>
      <c r="I108" s="516"/>
      <c r="J108" s="510">
        <f t="shared" si="22"/>
        <v>0</v>
      </c>
      <c r="K108" s="539">
        <v>0</v>
      </c>
      <c r="L108" s="516"/>
      <c r="M108" s="512">
        <f t="shared" si="17"/>
        <v>0</v>
      </c>
      <c r="N108" s="512">
        <f t="shared" si="18"/>
        <v>0</v>
      </c>
      <c r="O108" s="512">
        <f t="shared" si="19"/>
        <v>0</v>
      </c>
      <c r="P108" s="509">
        <f t="shared" si="23"/>
        <v>0</v>
      </c>
      <c r="Q108" s="516"/>
      <c r="R108" s="516"/>
      <c r="S108" s="509">
        <f t="shared" si="24"/>
        <v>0</v>
      </c>
      <c r="T108" s="516"/>
      <c r="U108" s="516"/>
      <c r="V108" s="519"/>
    </row>
    <row r="109" spans="1:22" ht="80.25" customHeight="1">
      <c r="A109" s="514" t="s">
        <v>312</v>
      </c>
      <c r="B109" s="515" t="s">
        <v>315</v>
      </c>
      <c r="C109" s="516"/>
      <c r="D109" s="509">
        <f t="shared" si="20"/>
        <v>0</v>
      </c>
      <c r="E109" s="516"/>
      <c r="F109" s="516"/>
      <c r="G109" s="509">
        <f t="shared" si="21"/>
        <v>0</v>
      </c>
      <c r="H109" s="516"/>
      <c r="I109" s="516"/>
      <c r="J109" s="510">
        <f t="shared" si="22"/>
        <v>9000</v>
      </c>
      <c r="K109" s="526">
        <v>9000</v>
      </c>
      <c r="L109" s="516"/>
      <c r="M109" s="512">
        <f t="shared" si="17"/>
        <v>9000</v>
      </c>
      <c r="N109" s="512">
        <f t="shared" si="18"/>
        <v>9000</v>
      </c>
      <c r="O109" s="512">
        <f t="shared" si="19"/>
        <v>0</v>
      </c>
      <c r="P109" s="510">
        <f t="shared" si="23"/>
        <v>10000</v>
      </c>
      <c r="Q109" s="525">
        <v>10000</v>
      </c>
      <c r="R109" s="516"/>
      <c r="S109" s="510">
        <f t="shared" si="24"/>
        <v>10000</v>
      </c>
      <c r="T109" s="525">
        <v>10000</v>
      </c>
      <c r="U109" s="516"/>
      <c r="V109" s="519"/>
    </row>
    <row r="110" spans="1:22" ht="48.75" customHeight="1">
      <c r="A110" s="514" t="s">
        <v>139</v>
      </c>
      <c r="B110" s="515" t="s">
        <v>140</v>
      </c>
      <c r="C110" s="516" t="s">
        <v>9</v>
      </c>
      <c r="D110" s="509">
        <f t="shared" si="20"/>
        <v>0</v>
      </c>
      <c r="E110" s="516"/>
      <c r="F110" s="516"/>
      <c r="G110" s="509">
        <f t="shared" si="21"/>
        <v>0</v>
      </c>
      <c r="H110" s="516"/>
      <c r="I110" s="516"/>
      <c r="J110" s="509">
        <f t="shared" si="22"/>
        <v>0</v>
      </c>
      <c r="K110" s="521"/>
      <c r="L110" s="516"/>
      <c r="M110" s="512">
        <f t="shared" si="17"/>
        <v>0</v>
      </c>
      <c r="N110" s="512">
        <f t="shared" si="18"/>
        <v>0</v>
      </c>
      <c r="O110" s="512">
        <f t="shared" si="19"/>
        <v>0</v>
      </c>
      <c r="P110" s="509">
        <f t="shared" si="23"/>
        <v>0</v>
      </c>
      <c r="Q110" s="516"/>
      <c r="R110" s="516"/>
      <c r="S110" s="509">
        <f t="shared" si="24"/>
        <v>0</v>
      </c>
      <c r="T110" s="516"/>
      <c r="U110" s="516"/>
      <c r="V110" s="519"/>
    </row>
    <row r="111" spans="1:22" ht="30" customHeight="1">
      <c r="A111" s="514" t="s">
        <v>141</v>
      </c>
      <c r="B111" s="515" t="s">
        <v>142</v>
      </c>
      <c r="C111" s="516" t="s">
        <v>9</v>
      </c>
      <c r="D111" s="509">
        <f t="shared" si="20"/>
        <v>13382.9</v>
      </c>
      <c r="E111" s="524">
        <v>13382.9</v>
      </c>
      <c r="F111" s="516"/>
      <c r="G111" s="510">
        <f t="shared" si="21"/>
        <v>16624</v>
      </c>
      <c r="H111" s="525">
        <v>16624</v>
      </c>
      <c r="I111" s="516"/>
      <c r="J111" s="510">
        <f t="shared" si="22"/>
        <v>16624</v>
      </c>
      <c r="K111" s="526">
        <v>16624</v>
      </c>
      <c r="L111" s="516"/>
      <c r="M111" s="512">
        <f t="shared" si="17"/>
        <v>0</v>
      </c>
      <c r="N111" s="512">
        <f t="shared" si="18"/>
        <v>0</v>
      </c>
      <c r="O111" s="512">
        <f t="shared" si="19"/>
        <v>0</v>
      </c>
      <c r="P111" s="510">
        <f t="shared" si="23"/>
        <v>16624</v>
      </c>
      <c r="Q111" s="525">
        <v>16624</v>
      </c>
      <c r="R111" s="516"/>
      <c r="S111" s="510">
        <f t="shared" si="24"/>
        <v>16624</v>
      </c>
      <c r="T111" s="525">
        <v>16624</v>
      </c>
      <c r="U111" s="516"/>
      <c r="V111" s="519"/>
    </row>
    <row r="112" spans="1:22" ht="48.75" customHeight="1">
      <c r="A112" s="514" t="s">
        <v>143</v>
      </c>
      <c r="B112" s="515" t="s">
        <v>144</v>
      </c>
      <c r="C112" s="516" t="s">
        <v>9</v>
      </c>
      <c r="D112" s="510">
        <f t="shared" si="20"/>
        <v>3473</v>
      </c>
      <c r="E112" s="525">
        <v>3473</v>
      </c>
      <c r="F112" s="516"/>
      <c r="G112" s="510">
        <f t="shared" si="21"/>
        <v>3642</v>
      </c>
      <c r="H112" s="525">
        <v>3642</v>
      </c>
      <c r="I112" s="516"/>
      <c r="J112" s="510">
        <f t="shared" si="22"/>
        <v>3642</v>
      </c>
      <c r="K112" s="526">
        <v>3642</v>
      </c>
      <c r="L112" s="516"/>
      <c r="M112" s="512">
        <f t="shared" si="17"/>
        <v>0</v>
      </c>
      <c r="N112" s="512">
        <f t="shared" si="18"/>
        <v>0</v>
      </c>
      <c r="O112" s="512">
        <f t="shared" si="19"/>
        <v>0</v>
      </c>
      <c r="P112" s="510">
        <f t="shared" si="23"/>
        <v>3642</v>
      </c>
      <c r="Q112" s="525">
        <v>3642</v>
      </c>
      <c r="R112" s="516"/>
      <c r="S112" s="510">
        <f t="shared" si="24"/>
        <v>3642</v>
      </c>
      <c r="T112" s="525">
        <v>3642</v>
      </c>
      <c r="U112" s="516"/>
      <c r="V112" s="519"/>
    </row>
    <row r="113" spans="1:22" ht="69.75" customHeight="1">
      <c r="A113" s="514" t="s">
        <v>308</v>
      </c>
      <c r="B113" s="515" t="s">
        <v>309</v>
      </c>
      <c r="C113" s="516"/>
      <c r="D113" s="509">
        <f t="shared" si="20"/>
        <v>0</v>
      </c>
      <c r="E113" s="516"/>
      <c r="F113" s="516"/>
      <c r="G113" s="509">
        <f t="shared" si="21"/>
        <v>0</v>
      </c>
      <c r="H113" s="516"/>
      <c r="I113" s="516"/>
      <c r="J113" s="509">
        <f t="shared" si="22"/>
        <v>0</v>
      </c>
      <c r="K113" s="521"/>
      <c r="L113" s="516"/>
      <c r="M113" s="512">
        <f t="shared" si="17"/>
        <v>0</v>
      </c>
      <c r="N113" s="512">
        <f t="shared" si="18"/>
        <v>0</v>
      </c>
      <c r="O113" s="512">
        <f t="shared" si="19"/>
        <v>0</v>
      </c>
      <c r="P113" s="509">
        <f t="shared" si="23"/>
        <v>0</v>
      </c>
      <c r="Q113" s="516"/>
      <c r="R113" s="516"/>
      <c r="S113" s="509">
        <f t="shared" si="24"/>
        <v>0</v>
      </c>
      <c r="T113" s="516"/>
      <c r="U113" s="516"/>
      <c r="V113" s="519"/>
    </row>
    <row r="114" spans="1:22" ht="48.75" customHeight="1">
      <c r="A114" s="514" t="s">
        <v>145</v>
      </c>
      <c r="B114" s="515" t="s">
        <v>146</v>
      </c>
      <c r="C114" s="516" t="s">
        <v>9</v>
      </c>
      <c r="D114" s="509">
        <f t="shared" si="20"/>
        <v>0</v>
      </c>
      <c r="E114" s="516"/>
      <c r="F114" s="516"/>
      <c r="G114" s="509">
        <f t="shared" si="21"/>
        <v>0</v>
      </c>
      <c r="H114" s="516"/>
      <c r="I114" s="516"/>
      <c r="J114" s="509">
        <f t="shared" si="22"/>
        <v>0</v>
      </c>
      <c r="K114" s="521"/>
      <c r="L114" s="516"/>
      <c r="M114" s="512">
        <f t="shared" si="17"/>
        <v>0</v>
      </c>
      <c r="N114" s="512">
        <f t="shared" si="18"/>
        <v>0</v>
      </c>
      <c r="O114" s="512">
        <f t="shared" si="19"/>
        <v>0</v>
      </c>
      <c r="P114" s="509">
        <f t="shared" si="23"/>
        <v>0</v>
      </c>
      <c r="Q114" s="516"/>
      <c r="R114" s="516"/>
      <c r="S114" s="509">
        <f t="shared" si="24"/>
        <v>0</v>
      </c>
      <c r="T114" s="516"/>
      <c r="U114" s="516"/>
      <c r="V114" s="519"/>
    </row>
    <row r="115" spans="1:22" ht="80.25" customHeight="1">
      <c r="A115" s="514" t="s">
        <v>147</v>
      </c>
      <c r="B115" s="515" t="s">
        <v>148</v>
      </c>
      <c r="C115" s="516" t="s">
        <v>9</v>
      </c>
      <c r="D115" s="509">
        <f t="shared" si="20"/>
        <v>0</v>
      </c>
      <c r="E115" s="516"/>
      <c r="F115" s="516"/>
      <c r="G115" s="509">
        <f t="shared" si="21"/>
        <v>0</v>
      </c>
      <c r="H115" s="516"/>
      <c r="I115" s="516"/>
      <c r="J115" s="509">
        <f t="shared" si="22"/>
        <v>0</v>
      </c>
      <c r="K115" s="521"/>
      <c r="L115" s="516"/>
      <c r="M115" s="512">
        <f t="shared" si="17"/>
        <v>0</v>
      </c>
      <c r="N115" s="512">
        <f t="shared" si="18"/>
        <v>0</v>
      </c>
      <c r="O115" s="512">
        <f t="shared" si="19"/>
        <v>0</v>
      </c>
      <c r="P115" s="509">
        <f t="shared" si="23"/>
        <v>0</v>
      </c>
      <c r="Q115" s="516"/>
      <c r="R115" s="516"/>
      <c r="S115" s="509">
        <f t="shared" si="24"/>
        <v>0</v>
      </c>
      <c r="T115" s="516"/>
      <c r="U115" s="516"/>
      <c r="V115" s="519"/>
    </row>
    <row r="116" spans="1:22" ht="28.5" customHeight="1">
      <c r="A116" s="514" t="s">
        <v>149</v>
      </c>
      <c r="B116" s="515" t="s">
        <v>150</v>
      </c>
      <c r="C116" s="516" t="s">
        <v>9</v>
      </c>
      <c r="D116" s="509">
        <f t="shared" si="20"/>
        <v>0</v>
      </c>
      <c r="E116" s="516"/>
      <c r="F116" s="516"/>
      <c r="G116" s="509">
        <f t="shared" si="21"/>
        <v>0</v>
      </c>
      <c r="H116" s="516"/>
      <c r="I116" s="516"/>
      <c r="J116" s="509">
        <f t="shared" si="22"/>
        <v>0</v>
      </c>
      <c r="K116" s="521"/>
      <c r="L116" s="516"/>
      <c r="M116" s="512">
        <f t="shared" si="17"/>
        <v>0</v>
      </c>
      <c r="N116" s="512">
        <f t="shared" si="18"/>
        <v>0</v>
      </c>
      <c r="O116" s="512">
        <f t="shared" si="19"/>
        <v>0</v>
      </c>
      <c r="P116" s="509">
        <f t="shared" si="23"/>
        <v>0</v>
      </c>
      <c r="Q116" s="516"/>
      <c r="R116" s="516"/>
      <c r="S116" s="509">
        <f t="shared" si="24"/>
        <v>0</v>
      </c>
      <c r="T116" s="516"/>
      <c r="U116" s="516"/>
      <c r="V116" s="519"/>
    </row>
    <row r="117" spans="1:22" ht="24" customHeight="1">
      <c r="A117" s="514" t="s">
        <v>151</v>
      </c>
      <c r="B117" s="515" t="s">
        <v>152</v>
      </c>
      <c r="C117" s="516" t="s">
        <v>9</v>
      </c>
      <c r="D117" s="510">
        <f t="shared" si="20"/>
        <v>120.5</v>
      </c>
      <c r="E117" s="525">
        <v>120.5</v>
      </c>
      <c r="F117" s="516"/>
      <c r="G117" s="510">
        <f t="shared" si="21"/>
        <v>360</v>
      </c>
      <c r="H117" s="525">
        <v>360</v>
      </c>
      <c r="I117" s="516"/>
      <c r="J117" s="510">
        <f t="shared" si="22"/>
        <v>360</v>
      </c>
      <c r="K117" s="526">
        <v>360</v>
      </c>
      <c r="L117" s="516"/>
      <c r="M117" s="512">
        <f t="shared" si="17"/>
        <v>0</v>
      </c>
      <c r="N117" s="512">
        <f t="shared" si="18"/>
        <v>0</v>
      </c>
      <c r="O117" s="512">
        <f t="shared" si="19"/>
        <v>0</v>
      </c>
      <c r="P117" s="509">
        <f t="shared" si="23"/>
        <v>360</v>
      </c>
      <c r="Q117" s="525">
        <v>360</v>
      </c>
      <c r="R117" s="516"/>
      <c r="S117" s="510">
        <f t="shared" si="24"/>
        <v>360</v>
      </c>
      <c r="T117" s="525">
        <v>360</v>
      </c>
      <c r="U117" s="516"/>
      <c r="V117" s="519"/>
    </row>
    <row r="118" spans="1:22" ht="24" customHeight="1">
      <c r="A118" s="514" t="s">
        <v>153</v>
      </c>
      <c r="B118" s="515" t="s">
        <v>154</v>
      </c>
      <c r="C118" s="516" t="s">
        <v>9</v>
      </c>
      <c r="D118" s="509">
        <f t="shared" si="20"/>
        <v>0</v>
      </c>
      <c r="E118" s="516"/>
      <c r="F118" s="516"/>
      <c r="G118" s="509">
        <f t="shared" si="21"/>
        <v>0</v>
      </c>
      <c r="H118" s="516"/>
      <c r="I118" s="516"/>
      <c r="J118" s="509">
        <f t="shared" si="22"/>
        <v>0</v>
      </c>
      <c r="K118" s="521"/>
      <c r="L118" s="516"/>
      <c r="M118" s="512">
        <f t="shared" si="17"/>
        <v>0</v>
      </c>
      <c r="N118" s="512">
        <f t="shared" si="18"/>
        <v>0</v>
      </c>
      <c r="O118" s="512">
        <f t="shared" si="19"/>
        <v>0</v>
      </c>
      <c r="P118" s="509">
        <f t="shared" si="23"/>
        <v>0</v>
      </c>
      <c r="Q118" s="516"/>
      <c r="R118" s="516"/>
      <c r="S118" s="509">
        <f t="shared" si="24"/>
        <v>0</v>
      </c>
      <c r="T118" s="516"/>
      <c r="U118" s="516"/>
      <c r="V118" s="519"/>
    </row>
    <row r="119" spans="1:22" ht="36.75" customHeight="1">
      <c r="A119" s="514" t="s">
        <v>155</v>
      </c>
      <c r="B119" s="515" t="s">
        <v>156</v>
      </c>
      <c r="C119" s="516" t="s">
        <v>9</v>
      </c>
      <c r="D119" s="509">
        <f t="shared" si="20"/>
        <v>0</v>
      </c>
      <c r="E119" s="516"/>
      <c r="F119" s="516"/>
      <c r="G119" s="509">
        <f>SUM(H119:I119)</f>
        <v>0</v>
      </c>
      <c r="H119" s="516"/>
      <c r="I119" s="516"/>
      <c r="J119" s="510">
        <f>SUM(K119:L119)</f>
        <v>1000</v>
      </c>
      <c r="K119" s="526">
        <v>1000</v>
      </c>
      <c r="L119" s="516"/>
      <c r="M119" s="512">
        <f t="shared" si="17"/>
        <v>1000</v>
      </c>
      <c r="N119" s="512">
        <f t="shared" si="18"/>
        <v>1000</v>
      </c>
      <c r="O119" s="512">
        <f t="shared" si="19"/>
        <v>0</v>
      </c>
      <c r="P119" s="509">
        <f>SUM(Q119:R119)</f>
        <v>1000</v>
      </c>
      <c r="Q119" s="525">
        <v>1000</v>
      </c>
      <c r="R119" s="516"/>
      <c r="S119" s="510">
        <f>SUM(T119:U119)</f>
        <v>1000</v>
      </c>
      <c r="T119" s="525">
        <v>1000</v>
      </c>
      <c r="U119" s="516"/>
      <c r="V119" s="519"/>
    </row>
    <row r="120" spans="1:22" ht="25.5">
      <c r="A120" s="50">
        <v>1353</v>
      </c>
      <c r="B120" s="515" t="s">
        <v>307</v>
      </c>
      <c r="C120" s="516"/>
      <c r="D120" s="509">
        <f t="shared" si="20"/>
        <v>0</v>
      </c>
      <c r="E120" s="516"/>
      <c r="F120" s="516"/>
      <c r="G120" s="509">
        <f>SUM(H120:I120)</f>
        <v>0</v>
      </c>
      <c r="H120" s="516"/>
      <c r="I120" s="516"/>
      <c r="J120" s="509">
        <f>SUM(K120:L120)</f>
        <v>0</v>
      </c>
      <c r="K120" s="521"/>
      <c r="L120" s="516"/>
      <c r="M120" s="512">
        <f t="shared" si="17"/>
        <v>0</v>
      </c>
      <c r="N120" s="512">
        <f t="shared" si="18"/>
        <v>0</v>
      </c>
      <c r="O120" s="512">
        <f t="shared" si="19"/>
        <v>0</v>
      </c>
      <c r="P120" s="509">
        <f>SUM(Q120:R120)</f>
        <v>0</v>
      </c>
      <c r="Q120" s="516"/>
      <c r="R120" s="516"/>
      <c r="S120" s="509">
        <f>SUM(T120:U120)</f>
        <v>0</v>
      </c>
      <c r="T120" s="516"/>
      <c r="U120" s="516"/>
      <c r="V120" s="519"/>
    </row>
    <row r="121" spans="1:22" s="506" customFormat="1" ht="50.25" customHeight="1">
      <c r="A121" s="507" t="s">
        <v>157</v>
      </c>
      <c r="B121" s="508" t="s">
        <v>184</v>
      </c>
      <c r="C121" s="509" t="s">
        <v>158</v>
      </c>
      <c r="D121" s="510">
        <f t="shared" si="20"/>
        <v>600</v>
      </c>
      <c r="E121" s="510">
        <f>SUM(E123:E124)</f>
        <v>600</v>
      </c>
      <c r="F121" s="509">
        <f>SUM(F123:F124)</f>
        <v>0</v>
      </c>
      <c r="G121" s="509">
        <f aca="true" t="shared" si="25" ref="G121:G137">SUM(H121:I121)</f>
        <v>0</v>
      </c>
      <c r="H121" s="509">
        <f>SUM(H123:H124)</f>
        <v>0</v>
      </c>
      <c r="I121" s="509">
        <f>SUM(I123:I124)</f>
        <v>0</v>
      </c>
      <c r="J121" s="509">
        <f aca="true" t="shared" si="26" ref="J121:J137">SUM(K121:L121)</f>
        <v>0</v>
      </c>
      <c r="K121" s="511">
        <f>SUM(K123:K124)</f>
        <v>0</v>
      </c>
      <c r="L121" s="509">
        <f>SUM(L123:L124)</f>
        <v>0</v>
      </c>
      <c r="M121" s="512">
        <f t="shared" si="17"/>
        <v>0</v>
      </c>
      <c r="N121" s="512">
        <v>0</v>
      </c>
      <c r="O121" s="512">
        <f t="shared" si="19"/>
        <v>0</v>
      </c>
      <c r="P121" s="509">
        <f aca="true" t="shared" si="27" ref="P121:P137">SUM(Q121:R121)</f>
        <v>0</v>
      </c>
      <c r="Q121" s="509">
        <f>SUM(Q123:Q124)</f>
        <v>0</v>
      </c>
      <c r="R121" s="509">
        <f>SUM(R123:R124)</f>
        <v>0</v>
      </c>
      <c r="S121" s="509">
        <f aca="true" t="shared" si="28" ref="S121:S137">SUM(T121:U121)</f>
        <v>0</v>
      </c>
      <c r="T121" s="509">
        <f>SUM(T123:T124)</f>
        <v>0</v>
      </c>
      <c r="U121" s="509">
        <f>SUM(U123:U124)</f>
        <v>0</v>
      </c>
      <c r="V121" s="513"/>
    </row>
    <row r="122" spans="1:22" ht="19.5" customHeight="1">
      <c r="A122" s="514"/>
      <c r="B122" s="515" t="s">
        <v>5</v>
      </c>
      <c r="C122" s="516"/>
      <c r="D122" s="509"/>
      <c r="E122" s="516"/>
      <c r="F122" s="516"/>
      <c r="G122" s="509"/>
      <c r="H122" s="516"/>
      <c r="I122" s="516"/>
      <c r="J122" s="509"/>
      <c r="K122" s="517"/>
      <c r="L122" s="518"/>
      <c r="M122" s="512"/>
      <c r="N122" s="512"/>
      <c r="O122" s="512"/>
      <c r="P122" s="509"/>
      <c r="Q122" s="518"/>
      <c r="R122" s="518"/>
      <c r="S122" s="509"/>
      <c r="T122" s="518"/>
      <c r="U122" s="518"/>
      <c r="V122" s="519"/>
    </row>
    <row r="123" spans="1:22" ht="45.75" customHeight="1">
      <c r="A123" s="514" t="s">
        <v>159</v>
      </c>
      <c r="B123" s="515" t="s">
        <v>160</v>
      </c>
      <c r="C123" s="525">
        <v>0</v>
      </c>
      <c r="D123" s="510">
        <v>600</v>
      </c>
      <c r="E123" s="525">
        <v>600</v>
      </c>
      <c r="F123" s="516"/>
      <c r="G123" s="509">
        <f t="shared" si="25"/>
        <v>0</v>
      </c>
      <c r="H123" s="516"/>
      <c r="I123" s="516"/>
      <c r="J123" s="509">
        <f t="shared" si="26"/>
        <v>0</v>
      </c>
      <c r="K123" s="517"/>
      <c r="L123" s="518"/>
      <c r="M123" s="512">
        <f t="shared" si="17"/>
        <v>0</v>
      </c>
      <c r="N123" s="512">
        <f t="shared" si="18"/>
        <v>0</v>
      </c>
      <c r="O123" s="512">
        <f t="shared" si="19"/>
        <v>0</v>
      </c>
      <c r="P123" s="509">
        <f t="shared" si="27"/>
        <v>0</v>
      </c>
      <c r="Q123" s="518">
        <v>0</v>
      </c>
      <c r="R123" s="518"/>
      <c r="S123" s="509">
        <f t="shared" si="28"/>
        <v>0</v>
      </c>
      <c r="T123" s="518">
        <v>0</v>
      </c>
      <c r="U123" s="518"/>
      <c r="V123" s="519"/>
    </row>
    <row r="124" spans="1:22" ht="38.25" customHeight="1">
      <c r="A124" s="514" t="s">
        <v>161</v>
      </c>
      <c r="B124" s="515" t="s">
        <v>162</v>
      </c>
      <c r="C124" s="516" t="s">
        <v>9</v>
      </c>
      <c r="D124" s="509">
        <f t="shared" si="20"/>
        <v>0</v>
      </c>
      <c r="E124" s="516"/>
      <c r="F124" s="516"/>
      <c r="G124" s="509">
        <f t="shared" si="25"/>
        <v>0</v>
      </c>
      <c r="H124" s="516"/>
      <c r="I124" s="516"/>
      <c r="J124" s="509">
        <f t="shared" si="26"/>
        <v>0</v>
      </c>
      <c r="K124" s="517"/>
      <c r="L124" s="518"/>
      <c r="M124" s="512">
        <f t="shared" si="17"/>
        <v>0</v>
      </c>
      <c r="N124" s="512">
        <f t="shared" si="18"/>
        <v>0</v>
      </c>
      <c r="O124" s="512">
        <f t="shared" si="19"/>
        <v>0</v>
      </c>
      <c r="P124" s="509">
        <f t="shared" si="27"/>
        <v>0</v>
      </c>
      <c r="Q124" s="518"/>
      <c r="R124" s="518"/>
      <c r="S124" s="509">
        <f t="shared" si="28"/>
        <v>0</v>
      </c>
      <c r="T124" s="518"/>
      <c r="U124" s="518"/>
      <c r="V124" s="519"/>
    </row>
    <row r="125" spans="1:22" s="506" customFormat="1" ht="50.25" customHeight="1">
      <c r="A125" s="507" t="s">
        <v>163</v>
      </c>
      <c r="B125" s="508" t="s">
        <v>164</v>
      </c>
      <c r="C125" s="509" t="s">
        <v>165</v>
      </c>
      <c r="D125" s="509">
        <f t="shared" si="20"/>
        <v>0</v>
      </c>
      <c r="E125" s="509">
        <f>SUM(E127:E128)</f>
        <v>0</v>
      </c>
      <c r="F125" s="509">
        <f>SUM(F127:F128)</f>
        <v>0</v>
      </c>
      <c r="G125" s="509">
        <f t="shared" si="25"/>
        <v>0</v>
      </c>
      <c r="H125" s="509">
        <f>SUM(H127:H128)</f>
        <v>0</v>
      </c>
      <c r="I125" s="509">
        <f>SUM(I127:I128)</f>
        <v>0</v>
      </c>
      <c r="J125" s="509">
        <f t="shared" si="26"/>
        <v>0</v>
      </c>
      <c r="K125" s="511">
        <f>SUM(K127:K128)</f>
        <v>0</v>
      </c>
      <c r="L125" s="509">
        <f>SUM(L127:L128)</f>
        <v>0</v>
      </c>
      <c r="M125" s="512">
        <f t="shared" si="17"/>
        <v>0</v>
      </c>
      <c r="N125" s="512">
        <f t="shared" si="18"/>
        <v>0</v>
      </c>
      <c r="O125" s="512">
        <f t="shared" si="19"/>
        <v>0</v>
      </c>
      <c r="P125" s="509">
        <f t="shared" si="27"/>
        <v>0</v>
      </c>
      <c r="Q125" s="509">
        <f>SUM(Q127:Q128)</f>
        <v>0</v>
      </c>
      <c r="R125" s="509">
        <f>SUM(R127:R128)</f>
        <v>0</v>
      </c>
      <c r="S125" s="509">
        <f t="shared" si="28"/>
        <v>0</v>
      </c>
      <c r="T125" s="509">
        <f>SUM(T127:T128)</f>
        <v>0</v>
      </c>
      <c r="U125" s="509">
        <f>SUM(U127:U128)</f>
        <v>0</v>
      </c>
      <c r="V125" s="513"/>
    </row>
    <row r="126" spans="1:22" ht="20.25" customHeight="1">
      <c r="A126" s="514"/>
      <c r="B126" s="515" t="s">
        <v>5</v>
      </c>
      <c r="C126" s="516"/>
      <c r="D126" s="509"/>
      <c r="E126" s="516"/>
      <c r="F126" s="516"/>
      <c r="G126" s="509"/>
      <c r="H126" s="516"/>
      <c r="I126" s="516"/>
      <c r="J126" s="509"/>
      <c r="K126" s="521"/>
      <c r="L126" s="516"/>
      <c r="M126" s="512"/>
      <c r="N126" s="512"/>
      <c r="O126" s="512"/>
      <c r="P126" s="509"/>
      <c r="Q126" s="516"/>
      <c r="R126" s="516"/>
      <c r="S126" s="509"/>
      <c r="T126" s="516"/>
      <c r="U126" s="516"/>
      <c r="V126" s="519"/>
    </row>
    <row r="127" spans="1:22" ht="89.25">
      <c r="A127" s="50">
        <v>1371</v>
      </c>
      <c r="B127" s="515" t="s">
        <v>306</v>
      </c>
      <c r="C127" s="516"/>
      <c r="D127" s="509">
        <f t="shared" si="20"/>
        <v>0</v>
      </c>
      <c r="E127" s="516"/>
      <c r="F127" s="516"/>
      <c r="G127" s="509">
        <f>SUM(H127:I127)</f>
        <v>0</v>
      </c>
      <c r="H127" s="516"/>
      <c r="I127" s="516"/>
      <c r="J127" s="509">
        <f>SUM(K127:L127)</f>
        <v>0</v>
      </c>
      <c r="K127" s="521"/>
      <c r="L127" s="516"/>
      <c r="M127" s="512">
        <f t="shared" si="17"/>
        <v>0</v>
      </c>
      <c r="N127" s="512">
        <f t="shared" si="18"/>
        <v>0</v>
      </c>
      <c r="O127" s="512">
        <f t="shared" si="19"/>
        <v>0</v>
      </c>
      <c r="P127" s="509">
        <f>SUM(Q127:R127)</f>
        <v>0</v>
      </c>
      <c r="Q127" s="516"/>
      <c r="R127" s="516"/>
      <c r="S127" s="509">
        <f>SUM(T127:U127)</f>
        <v>0</v>
      </c>
      <c r="T127" s="516"/>
      <c r="U127" s="516"/>
      <c r="V127" s="519"/>
    </row>
    <row r="128" spans="1:22" ht="67.5" customHeight="1">
      <c r="A128" s="514" t="s">
        <v>166</v>
      </c>
      <c r="B128" s="515" t="s">
        <v>167</v>
      </c>
      <c r="C128" s="516" t="s">
        <v>9</v>
      </c>
      <c r="D128" s="509">
        <f t="shared" si="20"/>
        <v>0</v>
      </c>
      <c r="E128" s="516"/>
      <c r="F128" s="516"/>
      <c r="G128" s="509">
        <f>SUM(H128:I128)</f>
        <v>0</v>
      </c>
      <c r="H128" s="516"/>
      <c r="I128" s="516"/>
      <c r="J128" s="509">
        <f>SUM(K128:L128)</f>
        <v>0</v>
      </c>
      <c r="K128" s="521"/>
      <c r="L128" s="516"/>
      <c r="M128" s="512">
        <f t="shared" si="17"/>
        <v>0</v>
      </c>
      <c r="N128" s="512">
        <f t="shared" si="18"/>
        <v>0</v>
      </c>
      <c r="O128" s="512">
        <f t="shared" si="19"/>
        <v>0</v>
      </c>
      <c r="P128" s="509">
        <f>SUM(Q128:R128)</f>
        <v>0</v>
      </c>
      <c r="Q128" s="516"/>
      <c r="R128" s="516"/>
      <c r="S128" s="509">
        <f>SUM(T128:U128)</f>
        <v>0</v>
      </c>
      <c r="T128" s="516"/>
      <c r="U128" s="516"/>
      <c r="V128" s="519"/>
    </row>
    <row r="129" spans="1:22" s="506" customFormat="1" ht="42.75" customHeight="1">
      <c r="A129" s="507" t="s">
        <v>168</v>
      </c>
      <c r="B129" s="508" t="s">
        <v>169</v>
      </c>
      <c r="C129" s="509" t="s">
        <v>170</v>
      </c>
      <c r="D129" s="510">
        <f t="shared" si="20"/>
        <v>33000</v>
      </c>
      <c r="E129" s="509">
        <f>SUM(E131:E132)</f>
        <v>0</v>
      </c>
      <c r="F129" s="510">
        <f>SUM(F131:F132)</f>
        <v>33000</v>
      </c>
      <c r="G129" s="509">
        <f t="shared" si="25"/>
        <v>0</v>
      </c>
      <c r="H129" s="509">
        <f>SUM(H131:H132)</f>
        <v>0</v>
      </c>
      <c r="I129" s="509">
        <f>SUM(I131:I132)</f>
        <v>0</v>
      </c>
      <c r="J129" s="509">
        <f t="shared" si="26"/>
        <v>0</v>
      </c>
      <c r="K129" s="511">
        <f>SUM(K131:K132)</f>
        <v>0</v>
      </c>
      <c r="L129" s="509">
        <f>SUM(L131:L132)</f>
        <v>0</v>
      </c>
      <c r="M129" s="512">
        <f t="shared" si="17"/>
        <v>0</v>
      </c>
      <c r="N129" s="512">
        <f t="shared" si="18"/>
        <v>0</v>
      </c>
      <c r="O129" s="512">
        <f t="shared" si="19"/>
        <v>0</v>
      </c>
      <c r="P129" s="509">
        <f t="shared" si="27"/>
        <v>0</v>
      </c>
      <c r="Q129" s="509">
        <f>SUM(Q131:Q132)</f>
        <v>0</v>
      </c>
      <c r="R129" s="509">
        <f>SUM(R131:R132)</f>
        <v>0</v>
      </c>
      <c r="S129" s="509">
        <f t="shared" si="28"/>
        <v>0</v>
      </c>
      <c r="T129" s="509">
        <f>SUM(T131:T132)</f>
        <v>0</v>
      </c>
      <c r="U129" s="509">
        <f>SUM(U131:U132)</f>
        <v>0</v>
      </c>
      <c r="V129" s="513"/>
    </row>
    <row r="130" spans="1:22" ht="20.25" customHeight="1">
      <c r="A130" s="514"/>
      <c r="B130" s="515" t="s">
        <v>5</v>
      </c>
      <c r="C130" s="516"/>
      <c r="D130" s="509"/>
      <c r="E130" s="516"/>
      <c r="F130" s="516"/>
      <c r="G130" s="509"/>
      <c r="H130" s="516"/>
      <c r="I130" s="516"/>
      <c r="J130" s="509"/>
      <c r="K130" s="521"/>
      <c r="L130" s="516"/>
      <c r="M130" s="512"/>
      <c r="N130" s="512"/>
      <c r="O130" s="512"/>
      <c r="P130" s="509"/>
      <c r="Q130" s="516"/>
      <c r="R130" s="516"/>
      <c r="S130" s="509"/>
      <c r="T130" s="516"/>
      <c r="U130" s="516"/>
      <c r="V130" s="519"/>
    </row>
    <row r="131" spans="1:22" ht="78.75" customHeight="1">
      <c r="A131" s="514" t="s">
        <v>171</v>
      </c>
      <c r="B131" s="515" t="s">
        <v>172</v>
      </c>
      <c r="C131" s="516"/>
      <c r="D131" s="509">
        <f>SUM(E131:F131)</f>
        <v>0</v>
      </c>
      <c r="E131" s="516"/>
      <c r="F131" s="516"/>
      <c r="G131" s="509">
        <f>SUM(H131:I131)</f>
        <v>0</v>
      </c>
      <c r="H131" s="516"/>
      <c r="I131" s="516"/>
      <c r="J131" s="509">
        <f>SUM(K131:L131)</f>
        <v>0</v>
      </c>
      <c r="K131" s="521"/>
      <c r="L131" s="516"/>
      <c r="M131" s="512">
        <f t="shared" si="17"/>
        <v>0</v>
      </c>
      <c r="N131" s="512">
        <f t="shared" si="18"/>
        <v>0</v>
      </c>
      <c r="O131" s="512">
        <f t="shared" si="19"/>
        <v>0</v>
      </c>
      <c r="P131" s="509">
        <f>SUM(Q131:R131)</f>
        <v>0</v>
      </c>
      <c r="Q131" s="516"/>
      <c r="R131" s="516"/>
      <c r="S131" s="509">
        <f>SUM(T131:U131)</f>
        <v>0</v>
      </c>
      <c r="T131" s="516"/>
      <c r="U131" s="516"/>
      <c r="V131" s="519"/>
    </row>
    <row r="132" spans="1:22" ht="53.25" customHeight="1">
      <c r="A132" s="50">
        <v>1382</v>
      </c>
      <c r="B132" s="515" t="s">
        <v>305</v>
      </c>
      <c r="C132" s="516"/>
      <c r="D132" s="510">
        <f>SUM(E132:F132)</f>
        <v>33000</v>
      </c>
      <c r="E132" s="516"/>
      <c r="F132" s="525">
        <v>33000</v>
      </c>
      <c r="G132" s="509">
        <f>SUM(H132:I132)</f>
        <v>0</v>
      </c>
      <c r="H132" s="516"/>
      <c r="I132" s="516"/>
      <c r="J132" s="509">
        <f>SUM(K132:L132)</f>
        <v>0</v>
      </c>
      <c r="K132" s="521"/>
      <c r="L132" s="516"/>
      <c r="M132" s="512">
        <f t="shared" si="17"/>
        <v>0</v>
      </c>
      <c r="N132" s="512">
        <f t="shared" si="18"/>
        <v>0</v>
      </c>
      <c r="O132" s="512">
        <f t="shared" si="19"/>
        <v>0</v>
      </c>
      <c r="P132" s="509">
        <f>SUM(Q132:R132)</f>
        <v>0</v>
      </c>
      <c r="Q132" s="516"/>
      <c r="R132" s="516"/>
      <c r="S132" s="509">
        <f>SUM(T132:U132)</f>
        <v>0</v>
      </c>
      <c r="T132" s="516"/>
      <c r="U132" s="516"/>
      <c r="V132" s="519"/>
    </row>
    <row r="133" spans="1:22" s="506" customFormat="1" ht="42" customHeight="1">
      <c r="A133" s="507" t="s">
        <v>173</v>
      </c>
      <c r="B133" s="508" t="s">
        <v>174</v>
      </c>
      <c r="C133" s="509" t="s">
        <v>175</v>
      </c>
      <c r="D133" s="509">
        <f>SUM(D135+D137)</f>
        <v>-4291.4</v>
      </c>
      <c r="E133" s="510">
        <f>SUM(E135:E137)</f>
        <v>-4291.4</v>
      </c>
      <c r="F133" s="509">
        <f>SUM(F135:F137)</f>
        <v>180000</v>
      </c>
      <c r="G133" s="509">
        <f t="shared" si="25"/>
        <v>40000</v>
      </c>
      <c r="H133" s="509">
        <f>SUM(H135:H137)</f>
        <v>0</v>
      </c>
      <c r="I133" s="510">
        <f>SUM(I135:I137)</f>
        <v>40000</v>
      </c>
      <c r="J133" s="510">
        <f t="shared" si="26"/>
        <v>230000</v>
      </c>
      <c r="K133" s="511">
        <f>SUM(K135:K137)</f>
        <v>0</v>
      </c>
      <c r="L133" s="510">
        <f>SUM(L135:L137)</f>
        <v>230000</v>
      </c>
      <c r="M133" s="512">
        <f t="shared" si="17"/>
        <v>190000</v>
      </c>
      <c r="N133" s="512">
        <f t="shared" si="18"/>
        <v>0</v>
      </c>
      <c r="O133" s="512">
        <f t="shared" si="19"/>
        <v>190000</v>
      </c>
      <c r="P133" s="510">
        <f t="shared" si="27"/>
        <v>240000</v>
      </c>
      <c r="Q133" s="509">
        <f>SUM(Q135:Q137)</f>
        <v>0</v>
      </c>
      <c r="R133" s="509">
        <f>SUM(R135:R137)</f>
        <v>240000</v>
      </c>
      <c r="S133" s="510">
        <f t="shared" si="28"/>
        <v>260000</v>
      </c>
      <c r="T133" s="509">
        <f>SUM(T135:T137)</f>
        <v>0</v>
      </c>
      <c r="U133" s="510">
        <f>SUM(U135:U137)</f>
        <v>260000</v>
      </c>
      <c r="V133" s="513"/>
    </row>
    <row r="134" spans="1:22" ht="12.75" customHeight="1">
      <c r="A134" s="514"/>
      <c r="B134" s="515" t="s">
        <v>5</v>
      </c>
      <c r="C134" s="516"/>
      <c r="D134" s="509"/>
      <c r="E134" s="516"/>
      <c r="F134" s="516"/>
      <c r="G134" s="509"/>
      <c r="H134" s="516"/>
      <c r="I134" s="516"/>
      <c r="J134" s="509"/>
      <c r="K134" s="517"/>
      <c r="L134" s="518"/>
      <c r="M134" s="512"/>
      <c r="N134" s="512"/>
      <c r="O134" s="512"/>
      <c r="P134" s="509"/>
      <c r="Q134" s="518"/>
      <c r="R134" s="518"/>
      <c r="S134" s="509"/>
      <c r="T134" s="518"/>
      <c r="U134" s="518"/>
      <c r="V134" s="519"/>
    </row>
    <row r="135" spans="1:22" ht="26.25" customHeight="1">
      <c r="A135" s="514" t="s">
        <v>176</v>
      </c>
      <c r="B135" s="515" t="s">
        <v>177</v>
      </c>
      <c r="C135" s="516" t="s">
        <v>9</v>
      </c>
      <c r="D135" s="509">
        <f t="shared" si="20"/>
        <v>0</v>
      </c>
      <c r="E135" s="516"/>
      <c r="F135" s="516"/>
      <c r="G135" s="509">
        <f t="shared" si="25"/>
        <v>0</v>
      </c>
      <c r="H135" s="516"/>
      <c r="I135" s="516"/>
      <c r="J135" s="509">
        <f t="shared" si="26"/>
        <v>0</v>
      </c>
      <c r="K135" s="517"/>
      <c r="L135" s="518"/>
      <c r="M135" s="512">
        <f t="shared" si="17"/>
        <v>0</v>
      </c>
      <c r="N135" s="512">
        <f t="shared" si="18"/>
        <v>0</v>
      </c>
      <c r="O135" s="512">
        <f t="shared" si="19"/>
        <v>0</v>
      </c>
      <c r="P135" s="509">
        <f t="shared" si="27"/>
        <v>0</v>
      </c>
      <c r="Q135" s="518"/>
      <c r="R135" s="518"/>
      <c r="S135" s="509">
        <f t="shared" si="28"/>
        <v>0</v>
      </c>
      <c r="T135" s="518"/>
      <c r="U135" s="518"/>
      <c r="V135" s="519"/>
    </row>
    <row r="136" spans="1:22" ht="27" customHeight="1">
      <c r="A136" s="514" t="s">
        <v>178</v>
      </c>
      <c r="B136" s="515" t="s">
        <v>179</v>
      </c>
      <c r="C136" s="516" t="s">
        <v>9</v>
      </c>
      <c r="D136" s="510">
        <f>SUM(F136)</f>
        <v>180000</v>
      </c>
      <c r="E136" s="516"/>
      <c r="F136" s="525">
        <v>180000</v>
      </c>
      <c r="G136" s="509">
        <f t="shared" si="25"/>
        <v>40000</v>
      </c>
      <c r="H136" s="516"/>
      <c r="I136" s="516">
        <v>40000</v>
      </c>
      <c r="J136" s="510">
        <f t="shared" si="26"/>
        <v>230000</v>
      </c>
      <c r="K136" s="517"/>
      <c r="L136" s="518">
        <v>230000</v>
      </c>
      <c r="M136" s="512">
        <f t="shared" si="17"/>
        <v>190000</v>
      </c>
      <c r="N136" s="512">
        <f t="shared" si="18"/>
        <v>0</v>
      </c>
      <c r="O136" s="512">
        <f t="shared" si="19"/>
        <v>190000</v>
      </c>
      <c r="P136" s="510">
        <v>240000</v>
      </c>
      <c r="Q136" s="518"/>
      <c r="R136" s="540">
        <v>240000</v>
      </c>
      <c r="S136" s="510">
        <f t="shared" si="28"/>
        <v>260000</v>
      </c>
      <c r="T136" s="518">
        <v>0</v>
      </c>
      <c r="U136" s="540">
        <v>260000</v>
      </c>
      <c r="V136" s="519"/>
    </row>
    <row r="137" spans="1:22" ht="39.75" customHeight="1">
      <c r="A137" s="514" t="s">
        <v>180</v>
      </c>
      <c r="B137" s="515" t="s">
        <v>181</v>
      </c>
      <c r="C137" s="516" t="s">
        <v>9</v>
      </c>
      <c r="D137" s="510">
        <f t="shared" si="20"/>
        <v>-4291.4</v>
      </c>
      <c r="E137" s="525">
        <v>-4291.4</v>
      </c>
      <c r="F137" s="516"/>
      <c r="G137" s="509">
        <f t="shared" si="25"/>
        <v>0</v>
      </c>
      <c r="H137" s="516"/>
      <c r="I137" s="525">
        <v>0</v>
      </c>
      <c r="J137" s="509">
        <f t="shared" si="26"/>
        <v>0</v>
      </c>
      <c r="K137" s="517"/>
      <c r="L137" s="540">
        <v>0</v>
      </c>
      <c r="M137" s="512">
        <f t="shared" si="17"/>
        <v>0</v>
      </c>
      <c r="N137" s="512">
        <f t="shared" si="18"/>
        <v>0</v>
      </c>
      <c r="O137" s="512">
        <f t="shared" si="19"/>
        <v>0</v>
      </c>
      <c r="P137" s="509">
        <f t="shared" si="27"/>
        <v>0</v>
      </c>
      <c r="Q137" s="518"/>
      <c r="R137" s="518"/>
      <c r="S137" s="509">
        <f t="shared" si="28"/>
        <v>0</v>
      </c>
      <c r="T137" s="518"/>
      <c r="U137" s="518"/>
      <c r="V137" s="519"/>
    </row>
    <row r="138" spans="1:21" ht="12.75">
      <c r="A138" s="541"/>
      <c r="B138" s="542"/>
      <c r="C138" s="541"/>
      <c r="D138" s="541"/>
      <c r="E138" s="541"/>
      <c r="F138" s="541"/>
      <c r="G138" s="541"/>
      <c r="H138" s="541"/>
      <c r="I138" s="541"/>
      <c r="J138" s="490"/>
      <c r="K138" s="490"/>
      <c r="L138" s="490"/>
      <c r="M138" s="490"/>
      <c r="N138" s="490"/>
      <c r="O138" s="490"/>
      <c r="P138" s="490"/>
      <c r="Q138" s="490"/>
      <c r="R138" s="490"/>
      <c r="S138" s="490"/>
      <c r="T138" s="490"/>
      <c r="U138" s="490"/>
    </row>
    <row r="139" spans="1:21" ht="12.75">
      <c r="A139" s="541"/>
      <c r="B139" s="542"/>
      <c r="C139" s="541"/>
      <c r="D139" s="541"/>
      <c r="E139" s="541"/>
      <c r="F139" s="541"/>
      <c r="G139" s="541"/>
      <c r="H139" s="541"/>
      <c r="I139" s="541"/>
      <c r="J139" s="490"/>
      <c r="K139" s="490"/>
      <c r="L139" s="490"/>
      <c r="M139" s="490"/>
      <c r="N139" s="490"/>
      <c r="O139" s="490"/>
      <c r="P139" s="490"/>
      <c r="Q139" s="490"/>
      <c r="R139" s="490"/>
      <c r="S139" s="490"/>
      <c r="T139" s="490"/>
      <c r="U139" s="490"/>
    </row>
    <row r="140" spans="1:21" ht="12.75">
      <c r="A140" s="541"/>
      <c r="B140" s="542"/>
      <c r="C140" s="541"/>
      <c r="D140" s="541"/>
      <c r="E140" s="541"/>
      <c r="F140" s="541"/>
      <c r="G140" s="541"/>
      <c r="H140" s="541"/>
      <c r="I140" s="541"/>
      <c r="J140" s="490"/>
      <c r="K140" s="490"/>
      <c r="L140" s="490"/>
      <c r="M140" s="490"/>
      <c r="N140" s="490"/>
      <c r="O140" s="490"/>
      <c r="P140" s="490"/>
      <c r="Q140" s="490"/>
      <c r="R140" s="490"/>
      <c r="S140" s="490"/>
      <c r="T140" s="490"/>
      <c r="U140" s="490"/>
    </row>
    <row r="141" spans="2:17" ht="12.75">
      <c r="B141" s="543" t="s">
        <v>1051</v>
      </c>
      <c r="C141" s="544"/>
      <c r="D141" s="544"/>
      <c r="E141" s="544"/>
      <c r="F141" s="544"/>
      <c r="G141" s="544"/>
      <c r="H141" s="544"/>
      <c r="I141" s="544"/>
      <c r="J141" s="544"/>
      <c r="K141" s="544"/>
      <c r="L141" s="544"/>
      <c r="M141" s="544"/>
      <c r="N141" s="544"/>
      <c r="O141" s="544"/>
      <c r="P141" s="544"/>
      <c r="Q141" s="544"/>
    </row>
    <row r="142" spans="2:17" ht="12.75">
      <c r="B142" s="544"/>
      <c r="C142" s="544"/>
      <c r="D142" s="544"/>
      <c r="E142" s="544"/>
      <c r="F142" s="544"/>
      <c r="G142" s="544"/>
      <c r="H142" s="544"/>
      <c r="I142" s="544"/>
      <c r="J142" s="544"/>
      <c r="K142" s="544"/>
      <c r="L142" s="544"/>
      <c r="M142" s="544"/>
      <c r="N142" s="544"/>
      <c r="O142" s="544"/>
      <c r="P142" s="544"/>
      <c r="Q142" s="544"/>
    </row>
  </sheetData>
  <sheetProtection/>
  <mergeCells count="25">
    <mergeCell ref="T2:V3"/>
    <mergeCell ref="T7:U7"/>
    <mergeCell ref="S7:S8"/>
    <mergeCell ref="A4:U4"/>
    <mergeCell ref="K7:L7"/>
    <mergeCell ref="J7:J8"/>
    <mergeCell ref="P7:P8"/>
    <mergeCell ref="Q7:R7"/>
    <mergeCell ref="D7:D8"/>
    <mergeCell ref="D6:F6"/>
    <mergeCell ref="M6:O6"/>
    <mergeCell ref="B141:Q142"/>
    <mergeCell ref="G6:I6"/>
    <mergeCell ref="M7:M8"/>
    <mergeCell ref="N7:O7"/>
    <mergeCell ref="V7:V8"/>
    <mergeCell ref="B6:B8"/>
    <mergeCell ref="A6:A8"/>
    <mergeCell ref="J6:L6"/>
    <mergeCell ref="P6:R6"/>
    <mergeCell ref="S6:U6"/>
    <mergeCell ref="H7:I7"/>
    <mergeCell ref="C6:C8"/>
    <mergeCell ref="E7:F7"/>
    <mergeCell ref="G7:G8"/>
  </mergeCells>
  <printOptions/>
  <pageMargins left="0" right="0" top="0" bottom="0" header="0.31496062992125984" footer="0.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40"/>
  <sheetViews>
    <sheetView zoomScalePageLayoutView="0" workbookViewId="0" topLeftCell="A124">
      <selection activeCell="C140" sqref="C140:M140"/>
    </sheetView>
  </sheetViews>
  <sheetFormatPr defaultColWidth="9.140625" defaultRowHeight="12"/>
  <cols>
    <col min="1" max="1" width="10.00390625" style="2" customWidth="1"/>
    <col min="2" max="2" width="47.421875" style="3" customWidth="1"/>
    <col min="3" max="8" width="13.28125" style="2" customWidth="1"/>
    <col min="9" max="9" width="13.00390625" style="2" customWidth="1"/>
    <col min="10" max="10" width="13.28125" style="2" customWidth="1"/>
    <col min="11" max="12" width="15.140625" style="1" customWidth="1"/>
    <col min="13" max="13" width="13.00390625" style="1" customWidth="1"/>
    <col min="14" max="14" width="14.8515625" style="1" customWidth="1"/>
    <col min="15" max="16" width="13.00390625" style="1" customWidth="1"/>
    <col min="17" max="17" width="15.00390625" style="1" customWidth="1"/>
    <col min="18" max="18" width="15.421875" style="1" customWidth="1"/>
    <col min="19" max="19" width="14.28125" style="1" customWidth="1"/>
    <col min="20" max="20" width="12.8515625" style="1" customWidth="1"/>
    <col min="21" max="22" width="13.421875" style="1" customWidth="1"/>
    <col min="23" max="23" width="22.8515625" style="0" customWidth="1"/>
  </cols>
  <sheetData>
    <row r="2" spans="13:23" ht="20.25" customHeight="1">
      <c r="M2" s="4"/>
      <c r="N2" s="4"/>
      <c r="O2" s="4"/>
      <c r="P2" s="4"/>
      <c r="S2" s="4"/>
      <c r="U2" s="412" t="s">
        <v>1042</v>
      </c>
      <c r="V2" s="413"/>
      <c r="W2" s="413"/>
    </row>
    <row r="3" spans="1:23" ht="56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413"/>
      <c r="V3" s="413"/>
      <c r="W3" s="413"/>
    </row>
    <row r="4" spans="1:22" ht="46.5" customHeight="1">
      <c r="A4" s="399" t="s">
        <v>1044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20:23" ht="21" customHeight="1" thickBot="1">
      <c r="T5" s="30"/>
      <c r="W5" s="31" t="s">
        <v>0</v>
      </c>
    </row>
    <row r="6" spans="1:23" ht="21.75" customHeight="1">
      <c r="A6" s="403" t="s">
        <v>1</v>
      </c>
      <c r="B6" s="405" t="s">
        <v>2</v>
      </c>
      <c r="C6" s="405" t="s">
        <v>3</v>
      </c>
      <c r="D6" s="410" t="s">
        <v>185</v>
      </c>
      <c r="E6" s="408" t="s">
        <v>1033</v>
      </c>
      <c r="F6" s="408"/>
      <c r="G6" s="408"/>
      <c r="H6" s="408" t="s">
        <v>1034</v>
      </c>
      <c r="I6" s="408"/>
      <c r="J6" s="408"/>
      <c r="K6" s="408" t="s">
        <v>182</v>
      </c>
      <c r="L6" s="408"/>
      <c r="M6" s="408"/>
      <c r="N6" s="409" t="s">
        <v>302</v>
      </c>
      <c r="O6" s="409"/>
      <c r="P6" s="409"/>
      <c r="Q6" s="408" t="s">
        <v>183</v>
      </c>
      <c r="R6" s="408"/>
      <c r="S6" s="408"/>
      <c r="T6" s="408" t="s">
        <v>1036</v>
      </c>
      <c r="U6" s="408"/>
      <c r="V6" s="408"/>
      <c r="W6" s="40" t="s">
        <v>303</v>
      </c>
    </row>
    <row r="7" spans="1:23" ht="21" customHeight="1">
      <c r="A7" s="404"/>
      <c r="B7" s="406"/>
      <c r="C7" s="406"/>
      <c r="D7" s="411"/>
      <c r="E7" s="402" t="s">
        <v>4</v>
      </c>
      <c r="F7" s="402" t="s">
        <v>5</v>
      </c>
      <c r="G7" s="402"/>
      <c r="H7" s="402" t="s">
        <v>4</v>
      </c>
      <c r="I7" s="402" t="s">
        <v>5</v>
      </c>
      <c r="J7" s="402"/>
      <c r="K7" s="402" t="s">
        <v>4</v>
      </c>
      <c r="L7" s="402" t="s">
        <v>5</v>
      </c>
      <c r="M7" s="402"/>
      <c r="N7" s="402" t="s">
        <v>4</v>
      </c>
      <c r="O7" s="402" t="s">
        <v>5</v>
      </c>
      <c r="P7" s="402"/>
      <c r="Q7" s="402" t="s">
        <v>4</v>
      </c>
      <c r="R7" s="402" t="s">
        <v>5</v>
      </c>
      <c r="S7" s="402"/>
      <c r="T7" s="402" t="s">
        <v>4</v>
      </c>
      <c r="U7" s="402" t="s">
        <v>5</v>
      </c>
      <c r="V7" s="402"/>
      <c r="W7" s="414" t="s">
        <v>304</v>
      </c>
    </row>
    <row r="8" spans="1:23" ht="33" customHeight="1">
      <c r="A8" s="404"/>
      <c r="B8" s="406"/>
      <c r="C8" s="406"/>
      <c r="D8" s="411"/>
      <c r="E8" s="402"/>
      <c r="F8" s="12" t="s">
        <v>6</v>
      </c>
      <c r="G8" s="12" t="s">
        <v>7</v>
      </c>
      <c r="H8" s="402"/>
      <c r="I8" s="12" t="s">
        <v>6</v>
      </c>
      <c r="J8" s="12" t="s">
        <v>7</v>
      </c>
      <c r="K8" s="402"/>
      <c r="L8" s="12" t="s">
        <v>6</v>
      </c>
      <c r="M8" s="12" t="s">
        <v>7</v>
      </c>
      <c r="N8" s="402"/>
      <c r="O8" s="12" t="s">
        <v>6</v>
      </c>
      <c r="P8" s="12" t="s">
        <v>7</v>
      </c>
      <c r="Q8" s="402"/>
      <c r="R8" s="12" t="s">
        <v>6</v>
      </c>
      <c r="S8" s="12" t="s">
        <v>7</v>
      </c>
      <c r="T8" s="402"/>
      <c r="U8" s="12" t="s">
        <v>6</v>
      </c>
      <c r="V8" s="12" t="s">
        <v>7</v>
      </c>
      <c r="W8" s="414"/>
    </row>
    <row r="9" spans="1:23" s="6" customFormat="1" ht="23.25" customHeight="1">
      <c r="A9" s="100">
        <v>1</v>
      </c>
      <c r="B9" s="62">
        <v>2</v>
      </c>
      <c r="C9" s="102">
        <v>3</v>
      </c>
      <c r="D9" s="62">
        <v>4</v>
      </c>
      <c r="E9" s="109">
        <v>5</v>
      </c>
      <c r="F9" s="62">
        <v>6</v>
      </c>
      <c r="G9" s="100">
        <v>7</v>
      </c>
      <c r="H9" s="62">
        <v>8</v>
      </c>
      <c r="I9" s="100">
        <v>9</v>
      </c>
      <c r="J9" s="62">
        <v>10</v>
      </c>
      <c r="K9" s="100">
        <v>11</v>
      </c>
      <c r="L9" s="62">
        <v>12</v>
      </c>
      <c r="M9" s="100">
        <v>13</v>
      </c>
      <c r="N9" s="62">
        <v>14</v>
      </c>
      <c r="O9" s="100">
        <v>15</v>
      </c>
      <c r="P9" s="62">
        <v>16</v>
      </c>
      <c r="Q9" s="100">
        <v>17</v>
      </c>
      <c r="R9" s="62">
        <v>18</v>
      </c>
      <c r="S9" s="100">
        <v>19</v>
      </c>
      <c r="T9" s="62">
        <v>20</v>
      </c>
      <c r="U9" s="100">
        <v>21</v>
      </c>
      <c r="V9" s="62">
        <v>22</v>
      </c>
      <c r="W9" s="100">
        <v>23</v>
      </c>
    </row>
    <row r="10" spans="1:23" s="6" customFormat="1" ht="25.5" customHeight="1">
      <c r="A10" s="14" t="s">
        <v>8</v>
      </c>
      <c r="B10" s="15" t="s">
        <v>340</v>
      </c>
      <c r="C10" s="103" t="s">
        <v>9</v>
      </c>
      <c r="D10" s="16"/>
      <c r="E10" s="110">
        <v>1013455.7</v>
      </c>
      <c r="F10" s="16">
        <f>SUM(F12+F53+F77)</f>
        <v>863171.8999999999</v>
      </c>
      <c r="G10" s="351">
        <f>SUM(G12+G53+G77)</f>
        <v>330283.8</v>
      </c>
      <c r="H10" s="16">
        <v>891527.6</v>
      </c>
      <c r="I10" s="16">
        <f>SUM(I12+I53+I77)</f>
        <v>891527.9</v>
      </c>
      <c r="J10" s="351">
        <f>SUM(J12+J53+J77)</f>
        <v>40000</v>
      </c>
      <c r="K10" s="16">
        <f>SUM(L10:M10)</f>
        <v>2170422.5</v>
      </c>
      <c r="L10" s="374">
        <f>SUM(L12+L53+L77)</f>
        <v>1160422.5</v>
      </c>
      <c r="M10" s="351">
        <f>SUM(M12+M53+M77)</f>
        <v>1010000</v>
      </c>
      <c r="N10" s="17">
        <f>K10-H10</f>
        <v>1278894.9</v>
      </c>
      <c r="O10" s="17">
        <f>L10-I10</f>
        <v>268894.6</v>
      </c>
      <c r="P10" s="17">
        <f>M10-J10</f>
        <v>970000</v>
      </c>
      <c r="Q10" s="16">
        <f>SUM(R10:S10)</f>
        <v>2284152.5</v>
      </c>
      <c r="R10" s="374">
        <f>SUM(R12+R53+R77)</f>
        <v>1244152.5</v>
      </c>
      <c r="S10" s="16">
        <f>SUM(S12+S53+S77)</f>
        <v>1040000</v>
      </c>
      <c r="T10" s="16">
        <f>SUM(U10:V10)</f>
        <v>2384752.5</v>
      </c>
      <c r="U10" s="16">
        <f>SUM(U12+U53+U77)</f>
        <v>1324752.5</v>
      </c>
      <c r="V10" s="16">
        <f>SUM(V12+V53+V77)</f>
        <v>1060000</v>
      </c>
      <c r="W10" s="41"/>
    </row>
    <row r="11" spans="1:23" ht="16.5" customHeight="1">
      <c r="A11" s="18"/>
      <c r="B11" s="19" t="s">
        <v>5</v>
      </c>
      <c r="C11" s="104"/>
      <c r="D11" s="20"/>
      <c r="E11" s="110"/>
      <c r="F11" s="20"/>
      <c r="G11" s="20"/>
      <c r="H11" s="16"/>
      <c r="I11" s="20"/>
      <c r="J11" s="20"/>
      <c r="K11" s="16"/>
      <c r="L11" s="375"/>
      <c r="M11" s="21"/>
      <c r="N11" s="17"/>
      <c r="O11" s="17"/>
      <c r="P11" s="17"/>
      <c r="Q11" s="16"/>
      <c r="R11" s="375"/>
      <c r="S11" s="21"/>
      <c r="T11" s="16"/>
      <c r="U11" s="21"/>
      <c r="V11" s="21"/>
      <c r="W11" s="42"/>
    </row>
    <row r="12" spans="1:23" s="6" customFormat="1" ht="40.5" customHeight="1">
      <c r="A12" s="14" t="s">
        <v>10</v>
      </c>
      <c r="B12" s="15" t="s">
        <v>11</v>
      </c>
      <c r="C12" s="103" t="s">
        <v>12</v>
      </c>
      <c r="D12" s="16"/>
      <c r="E12" s="110">
        <f aca="true" t="shared" si="0" ref="E12:E95">SUM(F12:G12)</f>
        <v>147894.6</v>
      </c>
      <c r="F12" s="16">
        <f>SUM(F14+F19+F22+F43+F47)</f>
        <v>147894.6</v>
      </c>
      <c r="G12" s="16">
        <f>SUM(G14+G19+G22+G43+G47)</f>
        <v>0</v>
      </c>
      <c r="H12" s="16">
        <f>SUM(I12:J12)</f>
        <v>206618.5</v>
      </c>
      <c r="I12" s="16">
        <f>SUM(I14+I19+I22+I43+I47)</f>
        <v>206618.5</v>
      </c>
      <c r="J12" s="16">
        <f>SUM(J14+J19+J22+J43+J47)</f>
        <v>0</v>
      </c>
      <c r="K12" s="16">
        <f>SUM(L12:M12)</f>
        <v>210879.5</v>
      </c>
      <c r="L12" s="374">
        <f>SUM(L14+L19+L22+L43+L47)</f>
        <v>210879.5</v>
      </c>
      <c r="M12" s="16">
        <f>SUM(M14+M19+M22+M43+M47)</f>
        <v>0</v>
      </c>
      <c r="N12" s="17">
        <f aca="true" t="shared" si="1" ref="N12:P73">K12-H12</f>
        <v>4261</v>
      </c>
      <c r="O12" s="17">
        <f t="shared" si="1"/>
        <v>4261</v>
      </c>
      <c r="P12" s="17">
        <f t="shared" si="1"/>
        <v>0</v>
      </c>
      <c r="Q12" s="16">
        <f>SUM(R12:S12)</f>
        <v>215679.5</v>
      </c>
      <c r="R12" s="374">
        <f>SUM(R14+R19+R22+R43+R47)</f>
        <v>215679.5</v>
      </c>
      <c r="S12" s="16">
        <f>SUM(S14+S19+S22+S43+S47)</f>
        <v>0</v>
      </c>
      <c r="T12" s="16">
        <f>SUM(U12:V12)</f>
        <v>220279.5</v>
      </c>
      <c r="U12" s="16">
        <f>SUM(U14+U19+U22+U43+U47)</f>
        <v>220279.5</v>
      </c>
      <c r="V12" s="16">
        <f>SUM(V14+V19+V22+V43+V47)</f>
        <v>0</v>
      </c>
      <c r="W12" s="41"/>
    </row>
    <row r="13" spans="1:23" ht="19.5" customHeight="1">
      <c r="A13" s="18"/>
      <c r="B13" s="19" t="s">
        <v>5</v>
      </c>
      <c r="C13" s="104"/>
      <c r="D13" s="20"/>
      <c r="E13" s="110"/>
      <c r="F13" s="20"/>
      <c r="G13" s="20"/>
      <c r="H13" s="16"/>
      <c r="I13" s="20"/>
      <c r="J13" s="20"/>
      <c r="K13" s="16"/>
      <c r="L13" s="375"/>
      <c r="M13" s="21"/>
      <c r="N13" s="17"/>
      <c r="O13" s="17"/>
      <c r="P13" s="17"/>
      <c r="Q13" s="16"/>
      <c r="R13" s="375"/>
      <c r="S13" s="21"/>
      <c r="T13" s="16"/>
      <c r="U13" s="21"/>
      <c r="V13" s="21"/>
      <c r="W13" s="42"/>
    </row>
    <row r="14" spans="1:23" s="6" customFormat="1" ht="45" customHeight="1">
      <c r="A14" s="14" t="s">
        <v>13</v>
      </c>
      <c r="B14" s="15" t="s">
        <v>14</v>
      </c>
      <c r="C14" s="103" t="s">
        <v>15</v>
      </c>
      <c r="D14" s="383" t="s">
        <v>1040</v>
      </c>
      <c r="E14" s="354">
        <f t="shared" si="0"/>
        <v>43911</v>
      </c>
      <c r="F14" s="351">
        <f>SUM(F16:F18)</f>
        <v>43911</v>
      </c>
      <c r="G14" s="16">
        <f>SUM(G16:G18)</f>
        <v>0</v>
      </c>
      <c r="H14" s="351">
        <f>SUM(I14:J14)</f>
        <v>78860</v>
      </c>
      <c r="I14" s="351">
        <f>SUM(I16:I18)</f>
        <v>78860</v>
      </c>
      <c r="J14" s="16">
        <f>SUM(J16:J18)</f>
        <v>0</v>
      </c>
      <c r="K14" s="16">
        <f>SUM(L14:M14)</f>
        <v>81000</v>
      </c>
      <c r="L14" s="374">
        <f>SUM(L16:L18)</f>
        <v>81000</v>
      </c>
      <c r="M14" s="16">
        <f>SUM(M16:M18)</f>
        <v>0</v>
      </c>
      <c r="N14" s="17">
        <f t="shared" si="1"/>
        <v>2140</v>
      </c>
      <c r="O14" s="17">
        <f t="shared" si="1"/>
        <v>2140</v>
      </c>
      <c r="P14" s="17">
        <f t="shared" si="1"/>
        <v>0</v>
      </c>
      <c r="Q14" s="351">
        <f>SUM(R14:S14)</f>
        <v>83500</v>
      </c>
      <c r="R14" s="379">
        <f>SUM(R16:R18)</f>
        <v>83500</v>
      </c>
      <c r="S14" s="16">
        <f>SUM(S16:S18)</f>
        <v>0</v>
      </c>
      <c r="T14" s="351">
        <f>SUM(U14:V14)</f>
        <v>86000</v>
      </c>
      <c r="U14" s="351">
        <f>SUM(U16:U18)</f>
        <v>86000</v>
      </c>
      <c r="V14" s="16">
        <f>SUM(V16:V18)</f>
        <v>0</v>
      </c>
      <c r="W14" s="41"/>
    </row>
    <row r="15" spans="1:23" ht="12.75" customHeight="1">
      <c r="A15" s="18"/>
      <c r="B15" s="19" t="s">
        <v>5</v>
      </c>
      <c r="C15" s="104"/>
      <c r="D15" s="20"/>
      <c r="E15" s="110"/>
      <c r="F15" s="20"/>
      <c r="G15" s="20"/>
      <c r="H15" s="16"/>
      <c r="I15" s="20"/>
      <c r="J15" s="20"/>
      <c r="K15" s="16"/>
      <c r="L15" s="376"/>
      <c r="M15" s="20"/>
      <c r="N15" s="17"/>
      <c r="O15" s="17"/>
      <c r="P15" s="17"/>
      <c r="Q15" s="16"/>
      <c r="R15" s="376"/>
      <c r="S15" s="20"/>
      <c r="T15" s="16"/>
      <c r="U15" s="20"/>
      <c r="V15" s="20"/>
      <c r="W15" s="42"/>
    </row>
    <row r="16" spans="1:23" s="6" customFormat="1" ht="40.5" customHeight="1">
      <c r="A16" s="8" t="s">
        <v>16</v>
      </c>
      <c r="B16" s="22" t="s">
        <v>17</v>
      </c>
      <c r="C16" s="105" t="s">
        <v>9</v>
      </c>
      <c r="D16" s="9"/>
      <c r="E16" s="110">
        <f t="shared" si="0"/>
        <v>7163.3</v>
      </c>
      <c r="F16" s="9">
        <v>7163.3</v>
      </c>
      <c r="G16" s="9"/>
      <c r="H16" s="351">
        <f>SUM(I16:J16)</f>
        <v>1000</v>
      </c>
      <c r="I16" s="352">
        <v>1000</v>
      </c>
      <c r="J16" s="9"/>
      <c r="K16" s="351">
        <f>SUM(L16:M16)</f>
        <v>1000</v>
      </c>
      <c r="L16" s="377">
        <v>1000</v>
      </c>
      <c r="M16" s="9"/>
      <c r="N16" s="17">
        <f t="shared" si="1"/>
        <v>0</v>
      </c>
      <c r="O16" s="17">
        <f t="shared" si="1"/>
        <v>0</v>
      </c>
      <c r="P16" s="17">
        <f t="shared" si="1"/>
        <v>0</v>
      </c>
      <c r="Q16" s="351">
        <f>SUM(R16:S16)</f>
        <v>1000</v>
      </c>
      <c r="R16" s="377">
        <v>1000</v>
      </c>
      <c r="S16" s="9"/>
      <c r="T16" s="351">
        <f>SUM(U16:V16)</f>
        <v>1000</v>
      </c>
      <c r="U16" s="352">
        <v>1000</v>
      </c>
      <c r="V16" s="9"/>
      <c r="W16" s="41"/>
    </row>
    <row r="17" spans="1:23" s="6" customFormat="1" ht="33.75" customHeight="1">
      <c r="A17" s="8" t="s">
        <v>18</v>
      </c>
      <c r="B17" s="22" t="s">
        <v>19</v>
      </c>
      <c r="C17" s="105" t="s">
        <v>9</v>
      </c>
      <c r="D17" s="9"/>
      <c r="E17" s="354">
        <f t="shared" si="0"/>
        <v>10788</v>
      </c>
      <c r="F17" s="352">
        <v>10788</v>
      </c>
      <c r="G17" s="9"/>
      <c r="H17" s="351">
        <v>7860</v>
      </c>
      <c r="I17" s="352">
        <v>7860</v>
      </c>
      <c r="J17" s="9"/>
      <c r="K17" s="351">
        <f>SUM(L17:M17)</f>
        <v>8000</v>
      </c>
      <c r="L17" s="377">
        <v>8000</v>
      </c>
      <c r="M17" s="9"/>
      <c r="N17" s="17">
        <f t="shared" si="1"/>
        <v>140</v>
      </c>
      <c r="O17" s="17">
        <f t="shared" si="1"/>
        <v>140</v>
      </c>
      <c r="P17" s="17">
        <f t="shared" si="1"/>
        <v>0</v>
      </c>
      <c r="Q17" s="351">
        <f>SUM(R17:S17)</f>
        <v>8500</v>
      </c>
      <c r="R17" s="377">
        <v>8500</v>
      </c>
      <c r="S17" s="9"/>
      <c r="T17" s="351">
        <f>SUM(U17:V17)</f>
        <v>9000</v>
      </c>
      <c r="U17" s="352">
        <v>9000</v>
      </c>
      <c r="V17" s="9"/>
      <c r="W17" s="41"/>
    </row>
    <row r="18" spans="1:23" s="6" customFormat="1" ht="33.75" customHeight="1">
      <c r="A18" s="8" t="s">
        <v>20</v>
      </c>
      <c r="B18" s="22" t="s">
        <v>21</v>
      </c>
      <c r="C18" s="105" t="s">
        <v>9</v>
      </c>
      <c r="D18" s="9"/>
      <c r="E18" s="110">
        <f t="shared" si="0"/>
        <v>25959.7</v>
      </c>
      <c r="F18" s="9">
        <v>25959.7</v>
      </c>
      <c r="G18" s="9"/>
      <c r="H18" s="351">
        <f>SUM(I18:J18)</f>
        <v>70000</v>
      </c>
      <c r="I18" s="352">
        <v>70000</v>
      </c>
      <c r="J18" s="9"/>
      <c r="K18" s="351">
        <f>SUM(L18:M18)</f>
        <v>72000</v>
      </c>
      <c r="L18" s="377">
        <v>72000</v>
      </c>
      <c r="M18" s="9"/>
      <c r="N18" s="17">
        <f t="shared" si="1"/>
        <v>2000</v>
      </c>
      <c r="O18" s="17">
        <f t="shared" si="1"/>
        <v>2000</v>
      </c>
      <c r="P18" s="17">
        <f t="shared" si="1"/>
        <v>0</v>
      </c>
      <c r="Q18" s="351">
        <f>SUM(R18:S18)</f>
        <v>74000</v>
      </c>
      <c r="R18" s="377">
        <v>74000</v>
      </c>
      <c r="S18" s="9"/>
      <c r="T18" s="351">
        <f>SUM(U18:V18)</f>
        <v>76000</v>
      </c>
      <c r="U18" s="352">
        <v>76000</v>
      </c>
      <c r="V18" s="9"/>
      <c r="W18" s="41"/>
    </row>
    <row r="19" spans="1:23" s="6" customFormat="1" ht="19.5" customHeight="1">
      <c r="A19" s="14" t="s">
        <v>22</v>
      </c>
      <c r="B19" s="15" t="s">
        <v>23</v>
      </c>
      <c r="C19" s="103" t="s">
        <v>24</v>
      </c>
      <c r="D19" s="16"/>
      <c r="E19" s="110">
        <f t="shared" si="0"/>
        <v>96407.5</v>
      </c>
      <c r="F19" s="16">
        <f>SUM(F21)</f>
        <v>96407.5</v>
      </c>
      <c r="G19" s="16">
        <f>SUM(G21)</f>
        <v>0</v>
      </c>
      <c r="H19" s="351">
        <f>SUM(I19:J19)</f>
        <v>117999</v>
      </c>
      <c r="I19" s="351">
        <f>SUM(I21)</f>
        <v>117999</v>
      </c>
      <c r="J19" s="16">
        <f>SUM(J21)</f>
        <v>0</v>
      </c>
      <c r="K19" s="16">
        <f>SUM(L19:M19)</f>
        <v>120000</v>
      </c>
      <c r="L19" s="374">
        <f>SUM(L21)</f>
        <v>120000</v>
      </c>
      <c r="M19" s="16">
        <f>SUM(M21)</f>
        <v>0</v>
      </c>
      <c r="N19" s="17">
        <f t="shared" si="1"/>
        <v>2001</v>
      </c>
      <c r="O19" s="17">
        <f t="shared" si="1"/>
        <v>2001</v>
      </c>
      <c r="P19" s="17">
        <f t="shared" si="1"/>
        <v>0</v>
      </c>
      <c r="Q19" s="16">
        <f>SUM(R19:S19)</f>
        <v>122000</v>
      </c>
      <c r="R19" s="374">
        <f>SUM(R21)</f>
        <v>122000</v>
      </c>
      <c r="S19" s="16">
        <f>SUM(S21)</f>
        <v>0</v>
      </c>
      <c r="T19" s="16">
        <f>SUM(U19:V19)</f>
        <v>124000</v>
      </c>
      <c r="U19" s="16">
        <f>SUM(U21)</f>
        <v>124000</v>
      </c>
      <c r="V19" s="16">
        <f>SUM(V21)</f>
        <v>0</v>
      </c>
      <c r="W19" s="41"/>
    </row>
    <row r="20" spans="1:23" ht="16.5" customHeight="1">
      <c r="A20" s="18"/>
      <c r="B20" s="19" t="s">
        <v>5</v>
      </c>
      <c r="C20" s="104"/>
      <c r="D20" s="20"/>
      <c r="E20" s="110"/>
      <c r="F20" s="20"/>
      <c r="G20" s="20"/>
      <c r="H20" s="16"/>
      <c r="I20" s="20"/>
      <c r="J20" s="20"/>
      <c r="K20" s="16"/>
      <c r="L20" s="376"/>
      <c r="M20" s="20"/>
      <c r="N20" s="17"/>
      <c r="O20" s="17"/>
      <c r="P20" s="17"/>
      <c r="Q20" s="16"/>
      <c r="R20" s="376"/>
      <c r="S20" s="20"/>
      <c r="T20" s="16"/>
      <c r="U20" s="20"/>
      <c r="V20" s="20"/>
      <c r="W20" s="42"/>
    </row>
    <row r="21" spans="1:23" s="6" customFormat="1" ht="47.25" customHeight="1">
      <c r="A21" s="8" t="s">
        <v>25</v>
      </c>
      <c r="B21" s="22" t="s">
        <v>26</v>
      </c>
      <c r="C21" s="105" t="s">
        <v>9</v>
      </c>
      <c r="D21" s="383" t="s">
        <v>1040</v>
      </c>
      <c r="E21" s="110">
        <f t="shared" si="0"/>
        <v>96407.5</v>
      </c>
      <c r="F21" s="9">
        <v>96407.5</v>
      </c>
      <c r="G21" s="9"/>
      <c r="H21" s="351">
        <f>SUM(I21:J21)</f>
        <v>117999</v>
      </c>
      <c r="I21" s="352">
        <v>117999</v>
      </c>
      <c r="J21" s="9"/>
      <c r="K21" s="16">
        <f>SUM(L21:M21)</f>
        <v>120000</v>
      </c>
      <c r="L21" s="378">
        <v>120000</v>
      </c>
      <c r="M21" s="9"/>
      <c r="N21" s="17">
        <f t="shared" si="1"/>
        <v>2001</v>
      </c>
      <c r="O21" s="17">
        <f t="shared" si="1"/>
        <v>2001</v>
      </c>
      <c r="P21" s="17">
        <f t="shared" si="1"/>
        <v>0</v>
      </c>
      <c r="Q21" s="16">
        <f>SUM(R21:S21)</f>
        <v>122000</v>
      </c>
      <c r="R21" s="378">
        <v>122000</v>
      </c>
      <c r="S21" s="9"/>
      <c r="T21" s="16">
        <f>SUM(U21:V21)</f>
        <v>124000</v>
      </c>
      <c r="U21" s="9">
        <v>124000</v>
      </c>
      <c r="V21" s="9"/>
      <c r="W21" s="41"/>
    </row>
    <row r="22" spans="1:23" s="6" customFormat="1" ht="80.25" customHeight="1">
      <c r="A22" s="14" t="s">
        <v>27</v>
      </c>
      <c r="B22" s="15" t="s">
        <v>28</v>
      </c>
      <c r="C22" s="103" t="s">
        <v>29</v>
      </c>
      <c r="D22" s="16"/>
      <c r="E22" s="354">
        <f t="shared" si="0"/>
        <v>6548.200000000001</v>
      </c>
      <c r="F22" s="351">
        <f>SUM(F24:F42)</f>
        <v>6548.200000000001</v>
      </c>
      <c r="G22" s="16">
        <f>SUM(G24:G42)</f>
        <v>0</v>
      </c>
      <c r="H22" s="16">
        <f>SUM(I22:J22)</f>
        <v>7259.5</v>
      </c>
      <c r="I22" s="16">
        <f>SUM(I24:I42)</f>
        <v>7259.5</v>
      </c>
      <c r="J22" s="16">
        <f>SUM(J24:J42)</f>
        <v>0</v>
      </c>
      <c r="K22" s="16">
        <f>SUM(L22:M22)</f>
        <v>7379.5</v>
      </c>
      <c r="L22" s="374">
        <f>SUM(L24:L42)</f>
        <v>7379.5</v>
      </c>
      <c r="M22" s="16">
        <f>SUM(M24:M42)</f>
        <v>0</v>
      </c>
      <c r="N22" s="17">
        <f t="shared" si="1"/>
        <v>120</v>
      </c>
      <c r="O22" s="17">
        <f t="shared" si="1"/>
        <v>120</v>
      </c>
      <c r="P22" s="17">
        <f t="shared" si="1"/>
        <v>0</v>
      </c>
      <c r="Q22" s="16">
        <f>SUM(R22:S22)</f>
        <v>7679.5</v>
      </c>
      <c r="R22" s="374">
        <v>7679.5</v>
      </c>
      <c r="S22" s="16">
        <f>SUM(S24:S42)</f>
        <v>0</v>
      </c>
      <c r="T22" s="351">
        <f>SUM(U22:V22)</f>
        <v>7779.5</v>
      </c>
      <c r="U22" s="351">
        <v>7779.5</v>
      </c>
      <c r="V22" s="16">
        <f>SUM(V24:V42)</f>
        <v>0</v>
      </c>
      <c r="W22" s="41"/>
    </row>
    <row r="23" spans="1:23" ht="12.75" customHeight="1">
      <c r="A23" s="18"/>
      <c r="B23" s="19" t="s">
        <v>5</v>
      </c>
      <c r="C23" s="104"/>
      <c r="D23" s="20"/>
      <c r="E23" s="110"/>
      <c r="F23" s="20"/>
      <c r="G23" s="20"/>
      <c r="H23" s="16"/>
      <c r="I23" s="20"/>
      <c r="J23" s="20"/>
      <c r="K23" s="16"/>
      <c r="L23" s="376"/>
      <c r="M23" s="20"/>
      <c r="N23" s="17"/>
      <c r="O23" s="17"/>
      <c r="P23" s="17"/>
      <c r="Q23" s="16"/>
      <c r="R23" s="376"/>
      <c r="S23" s="20"/>
      <c r="T23" s="16"/>
      <c r="U23" s="20"/>
      <c r="V23" s="20"/>
      <c r="W23" s="42"/>
    </row>
    <row r="24" spans="1:23" ht="39" customHeight="1">
      <c r="A24" s="18" t="s">
        <v>30</v>
      </c>
      <c r="B24" s="19" t="s">
        <v>31</v>
      </c>
      <c r="C24" s="104" t="s">
        <v>9</v>
      </c>
      <c r="D24" s="20"/>
      <c r="E24" s="354">
        <f t="shared" si="0"/>
        <v>622</v>
      </c>
      <c r="F24" s="352">
        <v>622</v>
      </c>
      <c r="G24" s="20"/>
      <c r="H24" s="351">
        <f aca="true" t="shared" si="2" ref="H24:H39">SUM(I24:J24)</f>
        <v>300</v>
      </c>
      <c r="I24" s="352">
        <v>300</v>
      </c>
      <c r="J24" s="20"/>
      <c r="K24" s="351">
        <f aca="true" t="shared" si="3" ref="K24:K39">SUM(L24:M24)</f>
        <v>300</v>
      </c>
      <c r="L24" s="377">
        <v>300</v>
      </c>
      <c r="M24" s="20"/>
      <c r="N24" s="17">
        <f t="shared" si="1"/>
        <v>0</v>
      </c>
      <c r="O24" s="17">
        <f t="shared" si="1"/>
        <v>0</v>
      </c>
      <c r="P24" s="17">
        <f t="shared" si="1"/>
        <v>0</v>
      </c>
      <c r="Q24" s="351">
        <f aca="true" t="shared" si="4" ref="Q24:Q39">SUM(R24:S24)</f>
        <v>300</v>
      </c>
      <c r="R24" s="377">
        <v>300</v>
      </c>
      <c r="S24" s="20"/>
      <c r="T24" s="351">
        <f aca="true" t="shared" si="5" ref="T24:T39">SUM(U24:V24)</f>
        <v>300</v>
      </c>
      <c r="U24" s="352">
        <v>300</v>
      </c>
      <c r="V24" s="20"/>
      <c r="W24" s="42"/>
    </row>
    <row r="25" spans="1:23" ht="56.25" customHeight="1">
      <c r="A25" s="18" t="s">
        <v>32</v>
      </c>
      <c r="B25" s="19" t="s">
        <v>33</v>
      </c>
      <c r="C25" s="104" t="s">
        <v>9</v>
      </c>
      <c r="D25" s="20"/>
      <c r="E25" s="110">
        <f t="shared" si="0"/>
        <v>1512.8</v>
      </c>
      <c r="F25" s="9">
        <v>1512.8</v>
      </c>
      <c r="G25" s="20"/>
      <c r="H25" s="351">
        <f t="shared" si="2"/>
        <v>2000</v>
      </c>
      <c r="I25" s="352">
        <v>2000</v>
      </c>
      <c r="J25" s="20"/>
      <c r="K25" s="351">
        <f t="shared" si="3"/>
        <v>2000</v>
      </c>
      <c r="L25" s="377">
        <v>2000</v>
      </c>
      <c r="M25" s="20"/>
      <c r="N25" s="17">
        <f t="shared" si="1"/>
        <v>0</v>
      </c>
      <c r="O25" s="17">
        <f t="shared" si="1"/>
        <v>0</v>
      </c>
      <c r="P25" s="17">
        <f t="shared" si="1"/>
        <v>0</v>
      </c>
      <c r="Q25" s="16">
        <f t="shared" si="4"/>
        <v>2000</v>
      </c>
      <c r="R25" s="377">
        <v>2000</v>
      </c>
      <c r="S25" s="20"/>
      <c r="T25" s="16">
        <f t="shared" si="5"/>
        <v>2000</v>
      </c>
      <c r="U25" s="9">
        <v>2000</v>
      </c>
      <c r="V25" s="20"/>
      <c r="W25" s="42"/>
    </row>
    <row r="26" spans="1:23" ht="35.25" customHeight="1">
      <c r="A26" s="18" t="s">
        <v>34</v>
      </c>
      <c r="B26" s="19" t="s">
        <v>35</v>
      </c>
      <c r="C26" s="104" t="s">
        <v>9</v>
      </c>
      <c r="D26" s="20"/>
      <c r="E26" s="354">
        <f t="shared" si="0"/>
        <v>10</v>
      </c>
      <c r="F26" s="352">
        <v>10</v>
      </c>
      <c r="G26" s="20"/>
      <c r="H26" s="351">
        <f t="shared" si="2"/>
        <v>50</v>
      </c>
      <c r="I26" s="352">
        <v>50</v>
      </c>
      <c r="J26" s="20"/>
      <c r="K26" s="351">
        <f t="shared" si="3"/>
        <v>50</v>
      </c>
      <c r="L26" s="377">
        <v>50</v>
      </c>
      <c r="M26" s="20"/>
      <c r="N26" s="17">
        <f t="shared" si="1"/>
        <v>0</v>
      </c>
      <c r="O26" s="17">
        <f t="shared" si="1"/>
        <v>0</v>
      </c>
      <c r="P26" s="17">
        <f t="shared" si="1"/>
        <v>0</v>
      </c>
      <c r="Q26" s="16">
        <f t="shared" si="4"/>
        <v>50</v>
      </c>
      <c r="R26" s="352">
        <v>50</v>
      </c>
      <c r="S26" s="20"/>
      <c r="T26" s="16">
        <f t="shared" si="5"/>
        <v>50</v>
      </c>
      <c r="U26" s="9">
        <v>50</v>
      </c>
      <c r="V26" s="20"/>
      <c r="W26" s="42"/>
    </row>
    <row r="27" spans="1:23" ht="63">
      <c r="A27" s="18" t="s">
        <v>36</v>
      </c>
      <c r="B27" s="19" t="s">
        <v>37</v>
      </c>
      <c r="C27" s="104" t="s">
        <v>9</v>
      </c>
      <c r="D27" s="20"/>
      <c r="E27" s="354">
        <f t="shared" si="0"/>
        <v>1060</v>
      </c>
      <c r="F27" s="352">
        <v>1060</v>
      </c>
      <c r="G27" s="20"/>
      <c r="H27" s="351">
        <f t="shared" si="2"/>
        <v>1000</v>
      </c>
      <c r="I27" s="352">
        <v>1000</v>
      </c>
      <c r="J27" s="20"/>
      <c r="K27" s="351">
        <f t="shared" si="3"/>
        <v>1000</v>
      </c>
      <c r="L27" s="377">
        <v>1000</v>
      </c>
      <c r="M27" s="20"/>
      <c r="N27" s="17">
        <f t="shared" si="1"/>
        <v>0</v>
      </c>
      <c r="O27" s="17">
        <f t="shared" si="1"/>
        <v>0</v>
      </c>
      <c r="P27" s="17">
        <f t="shared" si="1"/>
        <v>0</v>
      </c>
      <c r="Q27" s="16">
        <f t="shared" si="4"/>
        <v>1000</v>
      </c>
      <c r="R27" s="352">
        <v>1000</v>
      </c>
      <c r="S27" s="20"/>
      <c r="T27" s="16">
        <f t="shared" si="5"/>
        <v>1000</v>
      </c>
      <c r="U27" s="352">
        <v>1000</v>
      </c>
      <c r="V27" s="20"/>
      <c r="W27" s="42"/>
    </row>
    <row r="28" spans="1:23" ht="66" customHeight="1">
      <c r="A28" s="18" t="s">
        <v>38</v>
      </c>
      <c r="B28" s="19" t="s">
        <v>39</v>
      </c>
      <c r="C28" s="104" t="s">
        <v>9</v>
      </c>
      <c r="D28" s="20"/>
      <c r="E28" s="110">
        <f t="shared" si="0"/>
        <v>0</v>
      </c>
      <c r="F28" s="20"/>
      <c r="G28" s="20"/>
      <c r="H28" s="16">
        <f t="shared" si="2"/>
        <v>0</v>
      </c>
      <c r="I28" s="20"/>
      <c r="J28" s="20"/>
      <c r="K28" s="16">
        <f t="shared" si="3"/>
        <v>0</v>
      </c>
      <c r="L28" s="376"/>
      <c r="M28" s="20"/>
      <c r="N28" s="17">
        <f t="shared" si="1"/>
        <v>0</v>
      </c>
      <c r="O28" s="17">
        <f t="shared" si="1"/>
        <v>0</v>
      </c>
      <c r="P28" s="17">
        <f t="shared" si="1"/>
        <v>0</v>
      </c>
      <c r="Q28" s="16">
        <f t="shared" si="4"/>
        <v>0</v>
      </c>
      <c r="R28" s="20"/>
      <c r="S28" s="20"/>
      <c r="T28" s="16">
        <f t="shared" si="5"/>
        <v>0</v>
      </c>
      <c r="U28" s="20"/>
      <c r="V28" s="20"/>
      <c r="W28" s="42"/>
    </row>
    <row r="29" spans="1:23" ht="42" customHeight="1">
      <c r="A29" s="18" t="s">
        <v>40</v>
      </c>
      <c r="B29" s="19" t="s">
        <v>41</v>
      </c>
      <c r="C29" s="104" t="s">
        <v>9</v>
      </c>
      <c r="D29" s="20"/>
      <c r="E29" s="110">
        <f t="shared" si="0"/>
        <v>0</v>
      </c>
      <c r="F29" s="20"/>
      <c r="G29" s="20"/>
      <c r="H29" s="16">
        <f t="shared" si="2"/>
        <v>0</v>
      </c>
      <c r="I29" s="20"/>
      <c r="J29" s="20"/>
      <c r="K29" s="16">
        <f t="shared" si="3"/>
        <v>0</v>
      </c>
      <c r="L29" s="376"/>
      <c r="M29" s="20"/>
      <c r="N29" s="17">
        <f t="shared" si="1"/>
        <v>0</v>
      </c>
      <c r="O29" s="17">
        <f t="shared" si="1"/>
        <v>0</v>
      </c>
      <c r="P29" s="17">
        <f t="shared" si="1"/>
        <v>0</v>
      </c>
      <c r="Q29" s="16">
        <f t="shared" si="4"/>
        <v>0</v>
      </c>
      <c r="R29" s="20"/>
      <c r="S29" s="20"/>
      <c r="T29" s="16">
        <f t="shared" si="5"/>
        <v>0</v>
      </c>
      <c r="U29" s="20"/>
      <c r="V29" s="20"/>
      <c r="W29" s="42"/>
    </row>
    <row r="30" spans="1:23" ht="40.5" customHeight="1">
      <c r="A30" s="18" t="s">
        <v>42</v>
      </c>
      <c r="B30" s="19" t="s">
        <v>43</v>
      </c>
      <c r="C30" s="104" t="s">
        <v>9</v>
      </c>
      <c r="D30" s="20"/>
      <c r="E30" s="110">
        <f t="shared" si="0"/>
        <v>2426.8</v>
      </c>
      <c r="F30" s="9">
        <v>2426.8</v>
      </c>
      <c r="G30" s="20"/>
      <c r="H30" s="351">
        <f t="shared" si="2"/>
        <v>3080</v>
      </c>
      <c r="I30" s="352">
        <v>3080</v>
      </c>
      <c r="J30" s="20"/>
      <c r="K30" s="16">
        <f t="shared" si="3"/>
        <v>3200</v>
      </c>
      <c r="L30" s="378">
        <v>3200</v>
      </c>
      <c r="M30" s="20"/>
      <c r="N30" s="17">
        <f t="shared" si="1"/>
        <v>120</v>
      </c>
      <c r="O30" s="17">
        <f t="shared" si="1"/>
        <v>120</v>
      </c>
      <c r="P30" s="17">
        <f t="shared" si="1"/>
        <v>0</v>
      </c>
      <c r="Q30" s="16">
        <f t="shared" si="4"/>
        <v>3500</v>
      </c>
      <c r="R30" s="9">
        <v>3500</v>
      </c>
      <c r="S30" s="20"/>
      <c r="T30" s="351">
        <f t="shared" si="5"/>
        <v>3600</v>
      </c>
      <c r="U30" s="352">
        <v>3600</v>
      </c>
      <c r="V30" s="20"/>
      <c r="W30" s="42"/>
    </row>
    <row r="31" spans="1:23" ht="53.25" customHeight="1">
      <c r="A31" s="18" t="s">
        <v>44</v>
      </c>
      <c r="B31" s="19" t="s">
        <v>45</v>
      </c>
      <c r="C31" s="104" t="s">
        <v>9</v>
      </c>
      <c r="D31" s="20"/>
      <c r="E31" s="354">
        <f t="shared" si="0"/>
        <v>200</v>
      </c>
      <c r="F31" s="352">
        <v>200</v>
      </c>
      <c r="G31" s="20"/>
      <c r="H31" s="16">
        <f t="shared" si="2"/>
        <v>0</v>
      </c>
      <c r="I31" s="20"/>
      <c r="J31" s="20"/>
      <c r="K31" s="16">
        <f t="shared" si="3"/>
        <v>0</v>
      </c>
      <c r="L31" s="376"/>
      <c r="M31" s="20"/>
      <c r="N31" s="17">
        <f t="shared" si="1"/>
        <v>0</v>
      </c>
      <c r="O31" s="17">
        <f t="shared" si="1"/>
        <v>0</v>
      </c>
      <c r="P31" s="17">
        <f t="shared" si="1"/>
        <v>0</v>
      </c>
      <c r="Q31" s="16">
        <f t="shared" si="4"/>
        <v>0</v>
      </c>
      <c r="R31" s="20"/>
      <c r="S31" s="20"/>
      <c r="T31" s="16">
        <f t="shared" si="5"/>
        <v>0</v>
      </c>
      <c r="U31" s="20"/>
      <c r="V31" s="20"/>
      <c r="W31" s="42"/>
    </row>
    <row r="32" spans="1:23" ht="52.5">
      <c r="A32" s="18" t="s">
        <v>46</v>
      </c>
      <c r="B32" s="19" t="s">
        <v>47</v>
      </c>
      <c r="C32" s="104" t="s">
        <v>9</v>
      </c>
      <c r="D32" s="20"/>
      <c r="E32" s="354">
        <f t="shared" si="0"/>
        <v>0</v>
      </c>
      <c r="F32" s="352">
        <v>0</v>
      </c>
      <c r="G32" s="20"/>
      <c r="H32" s="351">
        <f t="shared" si="2"/>
        <v>0</v>
      </c>
      <c r="I32" s="352">
        <v>0</v>
      </c>
      <c r="J32" s="20"/>
      <c r="K32" s="351">
        <f t="shared" si="3"/>
        <v>0</v>
      </c>
      <c r="L32" s="377">
        <v>0</v>
      </c>
      <c r="M32" s="20"/>
      <c r="N32" s="17">
        <f t="shared" si="1"/>
        <v>0</v>
      </c>
      <c r="O32" s="17">
        <f t="shared" si="1"/>
        <v>0</v>
      </c>
      <c r="P32" s="17">
        <f t="shared" si="1"/>
        <v>0</v>
      </c>
      <c r="Q32" s="16">
        <f t="shared" si="4"/>
        <v>0</v>
      </c>
      <c r="R32" s="9">
        <v>0</v>
      </c>
      <c r="S32" s="20"/>
      <c r="T32" s="16">
        <f t="shared" si="5"/>
        <v>0</v>
      </c>
      <c r="U32" s="9">
        <v>0</v>
      </c>
      <c r="V32" s="20"/>
      <c r="W32" s="42"/>
    </row>
    <row r="33" spans="1:23" ht="31.5">
      <c r="A33" s="18" t="s">
        <v>48</v>
      </c>
      <c r="B33" s="19" t="s">
        <v>49</v>
      </c>
      <c r="C33" s="104" t="s">
        <v>9</v>
      </c>
      <c r="D33" s="20"/>
      <c r="E33" s="110">
        <f t="shared" si="0"/>
        <v>0</v>
      </c>
      <c r="F33" s="20"/>
      <c r="G33" s="20"/>
      <c r="H33" s="16">
        <f t="shared" si="2"/>
        <v>0</v>
      </c>
      <c r="I33" s="20"/>
      <c r="J33" s="20"/>
      <c r="K33" s="16">
        <f t="shared" si="3"/>
        <v>0</v>
      </c>
      <c r="L33" s="376"/>
      <c r="M33" s="20"/>
      <c r="N33" s="17">
        <f t="shared" si="1"/>
        <v>0</v>
      </c>
      <c r="O33" s="17">
        <f t="shared" si="1"/>
        <v>0</v>
      </c>
      <c r="P33" s="17">
        <f t="shared" si="1"/>
        <v>0</v>
      </c>
      <c r="Q33" s="16">
        <f t="shared" si="4"/>
        <v>0</v>
      </c>
      <c r="R33" s="20"/>
      <c r="S33" s="20"/>
      <c r="T33" s="16">
        <f t="shared" si="5"/>
        <v>0</v>
      </c>
      <c r="U33" s="20"/>
      <c r="V33" s="20"/>
      <c r="W33" s="42"/>
    </row>
    <row r="34" spans="1:23" ht="31.5">
      <c r="A34" s="18" t="s">
        <v>50</v>
      </c>
      <c r="B34" s="19" t="s">
        <v>51</v>
      </c>
      <c r="C34" s="104" t="s">
        <v>9</v>
      </c>
      <c r="D34" s="20"/>
      <c r="E34" s="110">
        <f t="shared" si="0"/>
        <v>0</v>
      </c>
      <c r="F34" s="20"/>
      <c r="G34" s="20"/>
      <c r="H34" s="16">
        <f t="shared" si="2"/>
        <v>0</v>
      </c>
      <c r="I34" s="20"/>
      <c r="J34" s="20"/>
      <c r="K34" s="16">
        <f t="shared" si="3"/>
        <v>0</v>
      </c>
      <c r="L34" s="376"/>
      <c r="M34" s="20"/>
      <c r="N34" s="17">
        <f t="shared" si="1"/>
        <v>0</v>
      </c>
      <c r="O34" s="17">
        <f t="shared" si="1"/>
        <v>0</v>
      </c>
      <c r="P34" s="17">
        <f t="shared" si="1"/>
        <v>0</v>
      </c>
      <c r="Q34" s="16">
        <f t="shared" si="4"/>
        <v>0</v>
      </c>
      <c r="R34" s="20"/>
      <c r="S34" s="20"/>
      <c r="T34" s="16">
        <f t="shared" si="5"/>
        <v>0</v>
      </c>
      <c r="U34" s="20"/>
      <c r="V34" s="20"/>
      <c r="W34" s="42"/>
    </row>
    <row r="35" spans="1:23" ht="63">
      <c r="A35" s="18" t="s">
        <v>52</v>
      </c>
      <c r="B35" s="19" t="s">
        <v>53</v>
      </c>
      <c r="C35" s="104" t="s">
        <v>9</v>
      </c>
      <c r="D35" s="20"/>
      <c r="E35" s="110">
        <f t="shared" si="0"/>
        <v>716.6</v>
      </c>
      <c r="F35" s="9">
        <v>716.6</v>
      </c>
      <c r="G35" s="20"/>
      <c r="H35" s="16">
        <f t="shared" si="2"/>
        <v>829.5</v>
      </c>
      <c r="I35" s="9">
        <v>829.5</v>
      </c>
      <c r="J35" s="20"/>
      <c r="K35" s="16">
        <f t="shared" si="3"/>
        <v>829.5</v>
      </c>
      <c r="L35" s="378">
        <v>829.5</v>
      </c>
      <c r="M35" s="20"/>
      <c r="N35" s="17">
        <f t="shared" si="1"/>
        <v>0</v>
      </c>
      <c r="O35" s="17">
        <f t="shared" si="1"/>
        <v>0</v>
      </c>
      <c r="P35" s="17">
        <f t="shared" si="1"/>
        <v>0</v>
      </c>
      <c r="Q35" s="16">
        <f t="shared" si="4"/>
        <v>829.5</v>
      </c>
      <c r="R35" s="9">
        <v>829.5</v>
      </c>
      <c r="S35" s="20"/>
      <c r="T35" s="16">
        <f t="shared" si="5"/>
        <v>829.5</v>
      </c>
      <c r="U35" s="9">
        <v>829.5</v>
      </c>
      <c r="V35" s="20"/>
      <c r="W35" s="42"/>
    </row>
    <row r="36" spans="1:23" ht="66.75" customHeight="1">
      <c r="A36" s="18" t="s">
        <v>54</v>
      </c>
      <c r="B36" s="19" t="s">
        <v>55</v>
      </c>
      <c r="C36" s="104" t="s">
        <v>9</v>
      </c>
      <c r="D36" s="20"/>
      <c r="E36" s="110">
        <f t="shared" si="0"/>
        <v>0</v>
      </c>
      <c r="F36" s="20"/>
      <c r="G36" s="20"/>
      <c r="H36" s="16">
        <f t="shared" si="2"/>
        <v>0</v>
      </c>
      <c r="I36" s="20"/>
      <c r="J36" s="20"/>
      <c r="K36" s="16">
        <f t="shared" si="3"/>
        <v>0</v>
      </c>
      <c r="L36" s="376"/>
      <c r="M36" s="20"/>
      <c r="N36" s="17">
        <f t="shared" si="1"/>
        <v>0</v>
      </c>
      <c r="O36" s="17">
        <f t="shared" si="1"/>
        <v>0</v>
      </c>
      <c r="P36" s="17">
        <f t="shared" si="1"/>
        <v>0</v>
      </c>
      <c r="Q36" s="16">
        <f t="shared" si="4"/>
        <v>0</v>
      </c>
      <c r="R36" s="20"/>
      <c r="S36" s="20"/>
      <c r="T36" s="16">
        <f t="shared" si="5"/>
        <v>0</v>
      </c>
      <c r="U36" s="20"/>
      <c r="V36" s="20"/>
      <c r="W36" s="42"/>
    </row>
    <row r="37" spans="1:23" ht="47.25" customHeight="1">
      <c r="A37" s="18" t="s">
        <v>56</v>
      </c>
      <c r="B37" s="19" t="s">
        <v>57</v>
      </c>
      <c r="C37" s="104" t="s">
        <v>9</v>
      </c>
      <c r="D37" s="20"/>
      <c r="E37" s="110">
        <f t="shared" si="0"/>
        <v>0</v>
      </c>
      <c r="F37" s="20"/>
      <c r="G37" s="20"/>
      <c r="H37" s="16">
        <f t="shared" si="2"/>
        <v>0</v>
      </c>
      <c r="I37" s="20"/>
      <c r="J37" s="20"/>
      <c r="K37" s="16">
        <f t="shared" si="3"/>
        <v>0</v>
      </c>
      <c r="L37" s="376"/>
      <c r="M37" s="20"/>
      <c r="N37" s="17">
        <f t="shared" si="1"/>
        <v>0</v>
      </c>
      <c r="O37" s="17">
        <f t="shared" si="1"/>
        <v>0</v>
      </c>
      <c r="P37" s="17">
        <f t="shared" si="1"/>
        <v>0</v>
      </c>
      <c r="Q37" s="16">
        <f t="shared" si="4"/>
        <v>0</v>
      </c>
      <c r="R37" s="20"/>
      <c r="S37" s="20"/>
      <c r="T37" s="16">
        <f t="shared" si="5"/>
        <v>0</v>
      </c>
      <c r="U37" s="20"/>
      <c r="V37" s="20"/>
      <c r="W37" s="42"/>
    </row>
    <row r="38" spans="1:23" ht="49.5" customHeight="1">
      <c r="A38" s="18" t="s">
        <v>58</v>
      </c>
      <c r="B38" s="19" t="s">
        <v>59</v>
      </c>
      <c r="C38" s="104" t="s">
        <v>9</v>
      </c>
      <c r="D38" s="20"/>
      <c r="E38" s="110">
        <f t="shared" si="0"/>
        <v>0</v>
      </c>
      <c r="F38" s="20"/>
      <c r="G38" s="20"/>
      <c r="H38" s="16">
        <f t="shared" si="2"/>
        <v>0</v>
      </c>
      <c r="I38" s="20"/>
      <c r="J38" s="20"/>
      <c r="K38" s="16">
        <f t="shared" si="3"/>
        <v>0</v>
      </c>
      <c r="L38" s="376"/>
      <c r="M38" s="20"/>
      <c r="N38" s="17">
        <f t="shared" si="1"/>
        <v>0</v>
      </c>
      <c r="O38" s="17">
        <f t="shared" si="1"/>
        <v>0</v>
      </c>
      <c r="P38" s="17">
        <f t="shared" si="1"/>
        <v>0</v>
      </c>
      <c r="Q38" s="16">
        <f t="shared" si="4"/>
        <v>0</v>
      </c>
      <c r="R38" s="20"/>
      <c r="S38" s="20"/>
      <c r="T38" s="16">
        <f t="shared" si="5"/>
        <v>0</v>
      </c>
      <c r="U38" s="20"/>
      <c r="V38" s="20"/>
      <c r="W38" s="42"/>
    </row>
    <row r="39" spans="1:23" ht="35.25" customHeight="1">
      <c r="A39" s="18">
        <v>11316</v>
      </c>
      <c r="B39" s="19" t="s">
        <v>339</v>
      </c>
      <c r="C39" s="104"/>
      <c r="D39" s="20"/>
      <c r="E39" s="110">
        <f t="shared" si="0"/>
        <v>0</v>
      </c>
      <c r="F39" s="20"/>
      <c r="G39" s="20"/>
      <c r="H39" s="16">
        <f t="shared" si="2"/>
        <v>0</v>
      </c>
      <c r="I39" s="20"/>
      <c r="J39" s="20"/>
      <c r="K39" s="16">
        <f t="shared" si="3"/>
        <v>0</v>
      </c>
      <c r="L39" s="376"/>
      <c r="M39" s="20"/>
      <c r="N39" s="17">
        <f t="shared" si="1"/>
        <v>0</v>
      </c>
      <c r="O39" s="17">
        <f t="shared" si="1"/>
        <v>0</v>
      </c>
      <c r="P39" s="17">
        <f t="shared" si="1"/>
        <v>0</v>
      </c>
      <c r="Q39" s="16">
        <f t="shared" si="4"/>
        <v>0</v>
      </c>
      <c r="R39" s="20"/>
      <c r="S39" s="20"/>
      <c r="T39" s="16">
        <f t="shared" si="5"/>
        <v>0</v>
      </c>
      <c r="U39" s="20"/>
      <c r="V39" s="20"/>
      <c r="W39" s="42"/>
    </row>
    <row r="40" spans="1:23" ht="37.5" customHeight="1">
      <c r="A40" s="18" t="s">
        <v>60</v>
      </c>
      <c r="B40" s="19" t="s">
        <v>61</v>
      </c>
      <c r="C40" s="104" t="s">
        <v>9</v>
      </c>
      <c r="D40" s="20"/>
      <c r="E40" s="110">
        <f t="shared" si="0"/>
        <v>0</v>
      </c>
      <c r="F40" s="20"/>
      <c r="G40" s="20"/>
      <c r="H40" s="16">
        <f>SUM(I40:J40)</f>
        <v>0</v>
      </c>
      <c r="I40" s="20"/>
      <c r="J40" s="20"/>
      <c r="K40" s="16">
        <f>SUM(L40:M40)</f>
        <v>0</v>
      </c>
      <c r="L40" s="376"/>
      <c r="M40" s="20"/>
      <c r="N40" s="17">
        <f t="shared" si="1"/>
        <v>0</v>
      </c>
      <c r="O40" s="17">
        <f t="shared" si="1"/>
        <v>0</v>
      </c>
      <c r="P40" s="17">
        <f t="shared" si="1"/>
        <v>0</v>
      </c>
      <c r="Q40" s="16">
        <f>SUM(R40:S40)</f>
        <v>0</v>
      </c>
      <c r="R40" s="20"/>
      <c r="S40" s="20"/>
      <c r="T40" s="16">
        <f>SUM(U40:V40)</f>
        <v>0</v>
      </c>
      <c r="U40" s="20"/>
      <c r="V40" s="20"/>
      <c r="W40" s="42"/>
    </row>
    <row r="41" spans="1:23" ht="37.5" customHeight="1">
      <c r="A41" s="18" t="s">
        <v>62</v>
      </c>
      <c r="B41" s="19" t="s">
        <v>63</v>
      </c>
      <c r="C41" s="104" t="s">
        <v>9</v>
      </c>
      <c r="D41" s="20"/>
      <c r="E41" s="110">
        <f t="shared" si="0"/>
        <v>0</v>
      </c>
      <c r="F41" s="20"/>
      <c r="G41" s="20"/>
      <c r="H41" s="16">
        <f>SUM(I41:J41)</f>
        <v>0</v>
      </c>
      <c r="I41" s="20"/>
      <c r="J41" s="20"/>
      <c r="K41" s="16">
        <f>SUM(L41:M41)</f>
        <v>0</v>
      </c>
      <c r="L41" s="376"/>
      <c r="M41" s="20"/>
      <c r="N41" s="17">
        <f t="shared" si="1"/>
        <v>0</v>
      </c>
      <c r="O41" s="17">
        <f t="shared" si="1"/>
        <v>0</v>
      </c>
      <c r="P41" s="17">
        <f t="shared" si="1"/>
        <v>0</v>
      </c>
      <c r="Q41" s="16">
        <f>SUM(R41:S41)</f>
        <v>0</v>
      </c>
      <c r="R41" s="20"/>
      <c r="S41" s="20"/>
      <c r="T41" s="16">
        <f>SUM(U41:V41)</f>
        <v>0</v>
      </c>
      <c r="U41" s="20"/>
      <c r="V41" s="20"/>
      <c r="W41" s="42"/>
    </row>
    <row r="42" spans="1:23" ht="21">
      <c r="A42" s="18" t="s">
        <v>64</v>
      </c>
      <c r="B42" s="19" t="s">
        <v>65</v>
      </c>
      <c r="C42" s="104" t="s">
        <v>9</v>
      </c>
      <c r="D42" s="20"/>
      <c r="E42" s="110">
        <f t="shared" si="0"/>
        <v>0</v>
      </c>
      <c r="F42" s="20"/>
      <c r="G42" s="20"/>
      <c r="H42" s="16">
        <f>SUM(I42:J42)</f>
        <v>0</v>
      </c>
      <c r="I42" s="20"/>
      <c r="J42" s="20"/>
      <c r="K42" s="16">
        <f>SUM(L42:M42)</f>
        <v>0</v>
      </c>
      <c r="L42" s="376"/>
      <c r="M42" s="20"/>
      <c r="N42" s="17">
        <f t="shared" si="1"/>
        <v>0</v>
      </c>
      <c r="O42" s="17">
        <f t="shared" si="1"/>
        <v>0</v>
      </c>
      <c r="P42" s="17">
        <f t="shared" si="1"/>
        <v>0</v>
      </c>
      <c r="Q42" s="16">
        <f>SUM(R42:S42)</f>
        <v>0</v>
      </c>
      <c r="R42" s="20"/>
      <c r="S42" s="20"/>
      <c r="T42" s="16">
        <f>SUM(U42:V42)</f>
        <v>0</v>
      </c>
      <c r="U42" s="20"/>
      <c r="V42" s="20"/>
      <c r="W42" s="42"/>
    </row>
    <row r="43" spans="1:23" s="6" customFormat="1" ht="41.25" customHeight="1">
      <c r="A43" s="14" t="s">
        <v>66</v>
      </c>
      <c r="B43" s="15" t="s">
        <v>67</v>
      </c>
      <c r="C43" s="103" t="s">
        <v>68</v>
      </c>
      <c r="D43" s="16"/>
      <c r="E43" s="110">
        <f t="shared" si="0"/>
        <v>1027.9</v>
      </c>
      <c r="F43" s="16">
        <f>SUM(F45:F46)</f>
        <v>1027.9</v>
      </c>
      <c r="G43" s="16">
        <f>SUM(G45:G46)</f>
        <v>0</v>
      </c>
      <c r="H43" s="16">
        <f>SUM(I43:J43)</f>
        <v>2500</v>
      </c>
      <c r="I43" s="16">
        <f>SUM(I45:I46)</f>
        <v>2500</v>
      </c>
      <c r="J43" s="16">
        <f>SUM(J45:J46)</f>
        <v>0</v>
      </c>
      <c r="K43" s="16">
        <f>SUM(L43:M43)</f>
        <v>2500</v>
      </c>
      <c r="L43" s="374">
        <f>SUM(L45:L46)</f>
        <v>2500</v>
      </c>
      <c r="M43" s="16">
        <f>SUM(M45:M46)</f>
        <v>0</v>
      </c>
      <c r="N43" s="17">
        <f t="shared" si="1"/>
        <v>0</v>
      </c>
      <c r="O43" s="17">
        <f t="shared" si="1"/>
        <v>0</v>
      </c>
      <c r="P43" s="17">
        <f t="shared" si="1"/>
        <v>0</v>
      </c>
      <c r="Q43" s="16">
        <f>SUM(R43:S43)</f>
        <v>2500</v>
      </c>
      <c r="R43" s="374">
        <f>SUM(R45:R46)</f>
        <v>2500</v>
      </c>
      <c r="S43" s="16">
        <f>SUM(S45:S46)</f>
        <v>0</v>
      </c>
      <c r="T43" s="351">
        <f>SUM(U43:V43)</f>
        <v>2500</v>
      </c>
      <c r="U43" s="351">
        <f>SUM(U45:U46)</f>
        <v>2500</v>
      </c>
      <c r="V43" s="16">
        <f>SUM(V45:V46)</f>
        <v>0</v>
      </c>
      <c r="W43" s="41"/>
    </row>
    <row r="44" spans="1:23" ht="18" customHeight="1">
      <c r="A44" s="18"/>
      <c r="B44" s="19" t="s">
        <v>5</v>
      </c>
      <c r="C44" s="104"/>
      <c r="D44" s="20"/>
      <c r="E44" s="110"/>
      <c r="F44" s="20"/>
      <c r="G44" s="20"/>
      <c r="H44" s="16"/>
      <c r="I44" s="20"/>
      <c r="J44" s="20"/>
      <c r="K44" s="16"/>
      <c r="L44" s="376"/>
      <c r="M44" s="20"/>
      <c r="N44" s="17"/>
      <c r="O44" s="17"/>
      <c r="P44" s="17"/>
      <c r="Q44" s="16"/>
      <c r="R44" s="376"/>
      <c r="S44" s="20"/>
      <c r="T44" s="16"/>
      <c r="U44" s="20"/>
      <c r="V44" s="20"/>
      <c r="W44" s="42"/>
    </row>
    <row r="45" spans="1:23" s="6" customFormat="1" ht="72" customHeight="1">
      <c r="A45" s="8" t="s">
        <v>69</v>
      </c>
      <c r="B45" s="22" t="s">
        <v>70</v>
      </c>
      <c r="C45" s="105" t="s">
        <v>9</v>
      </c>
      <c r="D45" s="46" t="s">
        <v>1041</v>
      </c>
      <c r="E45" s="354">
        <f t="shared" si="0"/>
        <v>980</v>
      </c>
      <c r="F45" s="352">
        <v>980</v>
      </c>
      <c r="G45" s="9"/>
      <c r="H45" s="351">
        <f aca="true" t="shared" si="6" ref="H45:H53">SUM(I45:J45)</f>
        <v>1500</v>
      </c>
      <c r="I45" s="352">
        <v>1500</v>
      </c>
      <c r="J45" s="9"/>
      <c r="K45" s="351">
        <f aca="true" t="shared" si="7" ref="K45:K53">SUM(L45:M45)</f>
        <v>1500</v>
      </c>
      <c r="L45" s="377">
        <v>1500</v>
      </c>
      <c r="M45" s="9"/>
      <c r="N45" s="17">
        <f t="shared" si="1"/>
        <v>0</v>
      </c>
      <c r="O45" s="17">
        <f t="shared" si="1"/>
        <v>0</v>
      </c>
      <c r="P45" s="17">
        <f t="shared" si="1"/>
        <v>0</v>
      </c>
      <c r="Q45" s="351">
        <f aca="true" t="shared" si="8" ref="Q45:Q53">SUM(R45:S45)</f>
        <v>1500</v>
      </c>
      <c r="R45" s="377">
        <v>1500</v>
      </c>
      <c r="S45" s="9"/>
      <c r="T45" s="351">
        <f aca="true" t="shared" si="9" ref="T45:T53">SUM(U45:V45)</f>
        <v>1500</v>
      </c>
      <c r="U45" s="352">
        <v>1500</v>
      </c>
      <c r="V45" s="9"/>
      <c r="W45" s="41"/>
    </row>
    <row r="46" spans="1:23" s="6" customFormat="1" ht="72" customHeight="1">
      <c r="A46" s="8" t="s">
        <v>71</v>
      </c>
      <c r="B46" s="22" t="s">
        <v>72</v>
      </c>
      <c r="C46" s="105" t="s">
        <v>9</v>
      </c>
      <c r="D46" s="9"/>
      <c r="E46" s="110">
        <f t="shared" si="0"/>
        <v>47.9</v>
      </c>
      <c r="F46" s="9">
        <v>47.9</v>
      </c>
      <c r="G46" s="9"/>
      <c r="H46" s="351">
        <f t="shared" si="6"/>
        <v>1000</v>
      </c>
      <c r="I46" s="352">
        <v>1000</v>
      </c>
      <c r="J46" s="9"/>
      <c r="K46" s="351">
        <f t="shared" si="7"/>
        <v>1000</v>
      </c>
      <c r="L46" s="377">
        <v>1000</v>
      </c>
      <c r="M46" s="9"/>
      <c r="N46" s="17">
        <f t="shared" si="1"/>
        <v>0</v>
      </c>
      <c r="O46" s="17">
        <f t="shared" si="1"/>
        <v>0</v>
      </c>
      <c r="P46" s="17">
        <f t="shared" si="1"/>
        <v>0</v>
      </c>
      <c r="Q46" s="351">
        <f t="shared" si="8"/>
        <v>1000</v>
      </c>
      <c r="R46" s="377">
        <v>1000</v>
      </c>
      <c r="S46" s="9"/>
      <c r="T46" s="351">
        <f t="shared" si="9"/>
        <v>1000</v>
      </c>
      <c r="U46" s="352">
        <v>1000</v>
      </c>
      <c r="V46" s="9"/>
      <c r="W46" s="41"/>
    </row>
    <row r="47" spans="1:23" s="6" customFormat="1" ht="37.5" customHeight="1">
      <c r="A47" s="14">
        <v>1150</v>
      </c>
      <c r="B47" s="15" t="s">
        <v>337</v>
      </c>
      <c r="C47" s="106" t="s">
        <v>338</v>
      </c>
      <c r="D47" s="68"/>
      <c r="E47" s="110">
        <f t="shared" si="0"/>
        <v>0</v>
      </c>
      <c r="F47" s="16">
        <f>SUM(F48+F52)</f>
        <v>0</v>
      </c>
      <c r="G47" s="16">
        <f>SUM(G48+G52)</f>
        <v>0</v>
      </c>
      <c r="H47" s="16">
        <f t="shared" si="6"/>
        <v>0</v>
      </c>
      <c r="I47" s="16">
        <f>SUM(I48+I52)</f>
        <v>0</v>
      </c>
      <c r="J47" s="16">
        <f>SUM(J48+J52)</f>
        <v>0</v>
      </c>
      <c r="K47" s="16">
        <f t="shared" si="7"/>
        <v>0</v>
      </c>
      <c r="L47" s="374">
        <f>SUM(L48+L52)</f>
        <v>0</v>
      </c>
      <c r="M47" s="16">
        <f>SUM(M48+M52)</f>
        <v>0</v>
      </c>
      <c r="N47" s="17">
        <f t="shared" si="1"/>
        <v>0</v>
      </c>
      <c r="O47" s="17">
        <f t="shared" si="1"/>
        <v>0</v>
      </c>
      <c r="P47" s="17">
        <f t="shared" si="1"/>
        <v>0</v>
      </c>
      <c r="Q47" s="16">
        <f t="shared" si="8"/>
        <v>0</v>
      </c>
      <c r="R47" s="16">
        <f>SUM(R48+R52)</f>
        <v>0</v>
      </c>
      <c r="S47" s="16">
        <f>SUM(S48+S52)</f>
        <v>0</v>
      </c>
      <c r="T47" s="16">
        <f t="shared" si="9"/>
        <v>0</v>
      </c>
      <c r="U47" s="16">
        <f>SUM(U48+U52)</f>
        <v>0</v>
      </c>
      <c r="V47" s="16">
        <f>SUM(V48+V52)</f>
        <v>0</v>
      </c>
      <c r="W47" s="41"/>
    </row>
    <row r="48" spans="1:23" s="6" customFormat="1" ht="48" customHeight="1">
      <c r="A48" s="14">
        <v>1151</v>
      </c>
      <c r="B48" s="15" t="s">
        <v>332</v>
      </c>
      <c r="C48" s="105"/>
      <c r="D48" s="9"/>
      <c r="E48" s="110">
        <f t="shared" si="0"/>
        <v>0</v>
      </c>
      <c r="F48" s="16">
        <f>SUM(F49:F51)</f>
        <v>0</v>
      </c>
      <c r="G48" s="16">
        <f>SUM(G49:G51)</f>
        <v>0</v>
      </c>
      <c r="H48" s="16">
        <f t="shared" si="6"/>
        <v>0</v>
      </c>
      <c r="I48" s="16">
        <f>SUM(I49:I51)</f>
        <v>0</v>
      </c>
      <c r="J48" s="16">
        <f>SUM(J49:J51)</f>
        <v>0</v>
      </c>
      <c r="K48" s="16">
        <f t="shared" si="7"/>
        <v>0</v>
      </c>
      <c r="L48" s="374">
        <f>SUM(L49:L51)</f>
        <v>0</v>
      </c>
      <c r="M48" s="16">
        <f>SUM(M49:M51)</f>
        <v>0</v>
      </c>
      <c r="N48" s="17">
        <f t="shared" si="1"/>
        <v>0</v>
      </c>
      <c r="O48" s="17">
        <f t="shared" si="1"/>
        <v>0</v>
      </c>
      <c r="P48" s="17">
        <f t="shared" si="1"/>
        <v>0</v>
      </c>
      <c r="Q48" s="16">
        <f t="shared" si="8"/>
        <v>0</v>
      </c>
      <c r="R48" s="16">
        <f>SUM(R49:R51)</f>
        <v>0</v>
      </c>
      <c r="S48" s="16">
        <f>SUM(S49:S51)</f>
        <v>0</v>
      </c>
      <c r="T48" s="16">
        <f t="shared" si="9"/>
        <v>0</v>
      </c>
      <c r="U48" s="16">
        <f>SUM(U49:U51)</f>
        <v>0</v>
      </c>
      <c r="V48" s="16">
        <f>SUM(V49:V51)</f>
        <v>0</v>
      </c>
      <c r="W48" s="41"/>
    </row>
    <row r="49" spans="1:23" s="6" customFormat="1" ht="21.75" customHeight="1">
      <c r="A49" s="8">
        <v>1152</v>
      </c>
      <c r="B49" s="22" t="s">
        <v>333</v>
      </c>
      <c r="C49" s="105"/>
      <c r="D49" s="9"/>
      <c r="E49" s="111">
        <f t="shared" si="0"/>
        <v>0</v>
      </c>
      <c r="F49" s="9"/>
      <c r="G49" s="9"/>
      <c r="H49" s="9">
        <f t="shared" si="6"/>
        <v>0</v>
      </c>
      <c r="I49" s="9"/>
      <c r="J49" s="9"/>
      <c r="K49" s="9">
        <f t="shared" si="7"/>
        <v>0</v>
      </c>
      <c r="L49" s="378"/>
      <c r="M49" s="9"/>
      <c r="N49" s="17">
        <f t="shared" si="1"/>
        <v>0</v>
      </c>
      <c r="O49" s="17">
        <f t="shared" si="1"/>
        <v>0</v>
      </c>
      <c r="P49" s="17">
        <f t="shared" si="1"/>
        <v>0</v>
      </c>
      <c r="Q49" s="9">
        <f t="shared" si="8"/>
        <v>0</v>
      </c>
      <c r="R49" s="9"/>
      <c r="S49" s="9"/>
      <c r="T49" s="9">
        <f t="shared" si="9"/>
        <v>0</v>
      </c>
      <c r="U49" s="9"/>
      <c r="V49" s="9"/>
      <c r="W49" s="41"/>
    </row>
    <row r="50" spans="1:23" s="6" customFormat="1" ht="22.5" customHeight="1">
      <c r="A50" s="8">
        <v>1153</v>
      </c>
      <c r="B50" s="22" t="s">
        <v>334</v>
      </c>
      <c r="C50" s="105"/>
      <c r="D50" s="9"/>
      <c r="E50" s="111">
        <f t="shared" si="0"/>
        <v>0</v>
      </c>
      <c r="F50" s="9"/>
      <c r="G50" s="9"/>
      <c r="H50" s="9">
        <f t="shared" si="6"/>
        <v>0</v>
      </c>
      <c r="I50" s="9"/>
      <c r="J50" s="9"/>
      <c r="K50" s="9">
        <f t="shared" si="7"/>
        <v>0</v>
      </c>
      <c r="L50" s="378"/>
      <c r="M50" s="9"/>
      <c r="N50" s="17">
        <f t="shared" si="1"/>
        <v>0</v>
      </c>
      <c r="O50" s="17">
        <f t="shared" si="1"/>
        <v>0</v>
      </c>
      <c r="P50" s="17">
        <f t="shared" si="1"/>
        <v>0</v>
      </c>
      <c r="Q50" s="9">
        <f t="shared" si="8"/>
        <v>0</v>
      </c>
      <c r="R50" s="9"/>
      <c r="S50" s="9"/>
      <c r="T50" s="9">
        <f t="shared" si="9"/>
        <v>0</v>
      </c>
      <c r="U50" s="9"/>
      <c r="V50" s="9"/>
      <c r="W50" s="41"/>
    </row>
    <row r="51" spans="1:23" s="6" customFormat="1" ht="31.5" customHeight="1">
      <c r="A51" s="8">
        <v>1154</v>
      </c>
      <c r="B51" s="22" t="s">
        <v>335</v>
      </c>
      <c r="C51" s="105"/>
      <c r="D51" s="9"/>
      <c r="E51" s="111">
        <f t="shared" si="0"/>
        <v>0</v>
      </c>
      <c r="F51" s="9"/>
      <c r="G51" s="9"/>
      <c r="H51" s="9">
        <f t="shared" si="6"/>
        <v>0</v>
      </c>
      <c r="I51" s="9"/>
      <c r="J51" s="9"/>
      <c r="K51" s="9">
        <f t="shared" si="7"/>
        <v>0</v>
      </c>
      <c r="L51" s="378"/>
      <c r="M51" s="9"/>
      <c r="N51" s="17">
        <f t="shared" si="1"/>
        <v>0</v>
      </c>
      <c r="O51" s="17">
        <f t="shared" si="1"/>
        <v>0</v>
      </c>
      <c r="P51" s="17">
        <f t="shared" si="1"/>
        <v>0</v>
      </c>
      <c r="Q51" s="9">
        <f t="shared" si="8"/>
        <v>0</v>
      </c>
      <c r="R51" s="9"/>
      <c r="S51" s="9"/>
      <c r="T51" s="9">
        <f t="shared" si="9"/>
        <v>0</v>
      </c>
      <c r="U51" s="9"/>
      <c r="V51" s="9"/>
      <c r="W51" s="41"/>
    </row>
    <row r="52" spans="1:23" s="6" customFormat="1" ht="67.5" customHeight="1">
      <c r="A52" s="8">
        <v>1155</v>
      </c>
      <c r="B52" s="22" t="s">
        <v>336</v>
      </c>
      <c r="C52" s="105"/>
      <c r="D52" s="9"/>
      <c r="E52" s="111">
        <f t="shared" si="0"/>
        <v>0</v>
      </c>
      <c r="F52" s="9"/>
      <c r="G52" s="9"/>
      <c r="H52" s="9">
        <f t="shared" si="6"/>
        <v>0</v>
      </c>
      <c r="I52" s="9"/>
      <c r="J52" s="9"/>
      <c r="K52" s="9">
        <f t="shared" si="7"/>
        <v>0</v>
      </c>
      <c r="L52" s="378"/>
      <c r="M52" s="9"/>
      <c r="N52" s="17">
        <f t="shared" si="1"/>
        <v>0</v>
      </c>
      <c r="O52" s="17">
        <f t="shared" si="1"/>
        <v>0</v>
      </c>
      <c r="P52" s="17">
        <f t="shared" si="1"/>
        <v>0</v>
      </c>
      <c r="Q52" s="9">
        <f t="shared" si="8"/>
        <v>0</v>
      </c>
      <c r="R52" s="9"/>
      <c r="S52" s="9"/>
      <c r="T52" s="9">
        <f t="shared" si="9"/>
        <v>0</v>
      </c>
      <c r="U52" s="9"/>
      <c r="V52" s="9"/>
      <c r="W52" s="41"/>
    </row>
    <row r="53" spans="1:23" s="6" customFormat="1" ht="53.25" customHeight="1">
      <c r="A53" s="14" t="s">
        <v>73</v>
      </c>
      <c r="B53" s="15" t="s">
        <v>74</v>
      </c>
      <c r="C53" s="103" t="s">
        <v>75</v>
      </c>
      <c r="D53" s="16"/>
      <c r="E53" s="110">
        <f t="shared" si="0"/>
        <v>781371.4</v>
      </c>
      <c r="F53" s="16">
        <f>SUM(F55+F57+F59+F62+F65+F73)</f>
        <v>664087.6</v>
      </c>
      <c r="G53" s="16">
        <f>SUM(G55+G57+G59+G62+G65+G73)</f>
        <v>117283.8</v>
      </c>
      <c r="H53" s="16">
        <f t="shared" si="6"/>
        <v>616805.1</v>
      </c>
      <c r="I53" s="16">
        <f>SUM(I55+I57+I59+I62+I65+I73)</f>
        <v>616805.1</v>
      </c>
      <c r="J53" s="16">
        <f>SUM(J55+J57+J59+J62+J65+J73)</f>
        <v>0</v>
      </c>
      <c r="K53" s="16">
        <f t="shared" si="7"/>
        <v>1647095</v>
      </c>
      <c r="L53" s="374">
        <f>SUM(L55+L57+L59+L62+L65+L73)</f>
        <v>867095</v>
      </c>
      <c r="M53" s="16">
        <f>SUM(M55+M57+M59+M62+M65+M73)</f>
        <v>780000</v>
      </c>
      <c r="N53" s="17">
        <f t="shared" si="1"/>
        <v>1030289.9</v>
      </c>
      <c r="O53" s="17">
        <f t="shared" si="1"/>
        <v>250289.90000000002</v>
      </c>
      <c r="P53" s="17">
        <f t="shared" si="1"/>
        <v>780000</v>
      </c>
      <c r="Q53" s="16">
        <f t="shared" si="8"/>
        <v>1737025</v>
      </c>
      <c r="R53" s="16">
        <f>SUM(R55+R57+R59+R62+R65+R73)</f>
        <v>937025</v>
      </c>
      <c r="S53" s="16">
        <f>SUM(S55+S57+S59+S62+S65+S73)</f>
        <v>800000</v>
      </c>
      <c r="T53" s="16">
        <f t="shared" si="9"/>
        <v>1807025</v>
      </c>
      <c r="U53" s="16">
        <f>SUM(U55+U57+U59+U62+U65+U73)</f>
        <v>1007025</v>
      </c>
      <c r="V53" s="16">
        <f>SUM(V55+V57+V59+V62+V65+V73)</f>
        <v>800000</v>
      </c>
      <c r="W53" s="41"/>
    </row>
    <row r="54" spans="1:23" ht="12.75" customHeight="1">
      <c r="A54" s="18"/>
      <c r="B54" s="19" t="s">
        <v>5</v>
      </c>
      <c r="C54" s="104"/>
      <c r="D54" s="20"/>
      <c r="E54" s="110"/>
      <c r="F54" s="20"/>
      <c r="G54" s="20"/>
      <c r="H54" s="16"/>
      <c r="I54" s="20"/>
      <c r="J54" s="20"/>
      <c r="K54" s="16"/>
      <c r="L54" s="376"/>
      <c r="M54" s="20"/>
      <c r="N54" s="17"/>
      <c r="O54" s="17"/>
      <c r="P54" s="17"/>
      <c r="Q54" s="16"/>
      <c r="R54" s="20"/>
      <c r="S54" s="20"/>
      <c r="T54" s="16"/>
      <c r="U54" s="20"/>
      <c r="V54" s="20"/>
      <c r="W54" s="42"/>
    </row>
    <row r="55" spans="1:23" ht="42.75" customHeight="1">
      <c r="A55" s="14">
        <v>1210</v>
      </c>
      <c r="B55" s="15" t="s">
        <v>330</v>
      </c>
      <c r="C55" s="104"/>
      <c r="D55" s="20"/>
      <c r="E55" s="110">
        <f>SUM(F55:G55)</f>
        <v>0</v>
      </c>
      <c r="F55" s="9">
        <f>SUM(F56)</f>
        <v>0</v>
      </c>
      <c r="G55" s="9">
        <f>SUM(G56)</f>
        <v>0</v>
      </c>
      <c r="H55" s="16">
        <f>SUM(I55:J55)</f>
        <v>0</v>
      </c>
      <c r="I55" s="9">
        <f>SUM(I56)</f>
        <v>0</v>
      </c>
      <c r="J55" s="9">
        <f>SUM(J56)</f>
        <v>0</v>
      </c>
      <c r="K55" s="16">
        <f>SUM(L55:M55)</f>
        <v>0</v>
      </c>
      <c r="L55" s="378">
        <f>SUM(L56)</f>
        <v>0</v>
      </c>
      <c r="M55" s="9">
        <f>SUM(M56)</f>
        <v>0</v>
      </c>
      <c r="N55" s="17">
        <f t="shared" si="1"/>
        <v>0</v>
      </c>
      <c r="O55" s="17">
        <f t="shared" si="1"/>
        <v>0</v>
      </c>
      <c r="P55" s="17">
        <f t="shared" si="1"/>
        <v>0</v>
      </c>
      <c r="Q55" s="16">
        <f>SUM(R55:S55)</f>
        <v>0</v>
      </c>
      <c r="R55" s="9">
        <f>SUM(R56)</f>
        <v>0</v>
      </c>
      <c r="S55" s="9">
        <f>SUM(S56)</f>
        <v>0</v>
      </c>
      <c r="T55" s="16">
        <f>SUM(U55:V55)</f>
        <v>0</v>
      </c>
      <c r="U55" s="9">
        <f>SUM(U56)</f>
        <v>0</v>
      </c>
      <c r="V55" s="9">
        <f>SUM(V56)</f>
        <v>0</v>
      </c>
      <c r="W55" s="42"/>
    </row>
    <row r="56" spans="1:23" ht="56.25" customHeight="1">
      <c r="A56" s="50">
        <v>1211</v>
      </c>
      <c r="B56" s="22" t="s">
        <v>331</v>
      </c>
      <c r="C56" s="104"/>
      <c r="D56" s="20"/>
      <c r="E56" s="110">
        <f>SUM(F56:G56)</f>
        <v>0</v>
      </c>
      <c r="F56" s="20"/>
      <c r="G56" s="20"/>
      <c r="H56" s="16">
        <f>SUM(I56:J56)</f>
        <v>0</v>
      </c>
      <c r="I56" s="20"/>
      <c r="J56" s="20"/>
      <c r="K56" s="16">
        <f>SUM(L56:M56)</f>
        <v>0</v>
      </c>
      <c r="L56" s="376"/>
      <c r="M56" s="20"/>
      <c r="N56" s="17">
        <f t="shared" si="1"/>
        <v>0</v>
      </c>
      <c r="O56" s="17">
        <f t="shared" si="1"/>
        <v>0</v>
      </c>
      <c r="P56" s="17">
        <f t="shared" si="1"/>
        <v>0</v>
      </c>
      <c r="Q56" s="16">
        <f>SUM(R56:S56)</f>
        <v>0</v>
      </c>
      <c r="R56" s="20"/>
      <c r="S56" s="20"/>
      <c r="T56" s="16">
        <f>SUM(U56:V56)</f>
        <v>0</v>
      </c>
      <c r="U56" s="20"/>
      <c r="V56" s="20"/>
      <c r="W56" s="42"/>
    </row>
    <row r="57" spans="1:23" ht="36" customHeight="1">
      <c r="A57" s="57">
        <v>1220</v>
      </c>
      <c r="B57" s="15" t="s">
        <v>328</v>
      </c>
      <c r="C57" s="104"/>
      <c r="D57" s="20"/>
      <c r="E57" s="110">
        <f>SUM(F57:G57)</f>
        <v>0</v>
      </c>
      <c r="F57" s="9">
        <f>SUM(F58)</f>
        <v>0</v>
      </c>
      <c r="G57" s="9">
        <f>SUM(G58)</f>
        <v>0</v>
      </c>
      <c r="H57" s="16">
        <f>SUM(I57:J57)</f>
        <v>0</v>
      </c>
      <c r="I57" s="9">
        <f>SUM(I58)</f>
        <v>0</v>
      </c>
      <c r="J57" s="9">
        <f>SUM(J58)</f>
        <v>0</v>
      </c>
      <c r="K57" s="16">
        <f>SUM(L57:M57)</f>
        <v>0</v>
      </c>
      <c r="L57" s="378">
        <f>SUM(L58)</f>
        <v>0</v>
      </c>
      <c r="M57" s="9">
        <f>SUM(M58)</f>
        <v>0</v>
      </c>
      <c r="N57" s="17">
        <f t="shared" si="1"/>
        <v>0</v>
      </c>
      <c r="O57" s="17">
        <f t="shared" si="1"/>
        <v>0</v>
      </c>
      <c r="P57" s="17">
        <f t="shared" si="1"/>
        <v>0</v>
      </c>
      <c r="Q57" s="16">
        <f>SUM(R57:S57)</f>
        <v>0</v>
      </c>
      <c r="R57" s="9">
        <f>SUM(R58)</f>
        <v>0</v>
      </c>
      <c r="S57" s="9">
        <f>SUM(S58)</f>
        <v>0</v>
      </c>
      <c r="T57" s="16">
        <f>SUM(U57:V57)</f>
        <v>0</v>
      </c>
      <c r="U57" s="9">
        <f>SUM(U58)</f>
        <v>0</v>
      </c>
      <c r="V57" s="9">
        <f>SUM(V58)</f>
        <v>0</v>
      </c>
      <c r="W57" s="42"/>
    </row>
    <row r="58" spans="1:23" ht="48.75" customHeight="1">
      <c r="A58" s="8">
        <v>1221</v>
      </c>
      <c r="B58" s="22" t="s">
        <v>329</v>
      </c>
      <c r="C58" s="104"/>
      <c r="D58" s="20"/>
      <c r="E58" s="110">
        <f>SUM(F58:G58)</f>
        <v>0</v>
      </c>
      <c r="F58" s="20"/>
      <c r="G58" s="20"/>
      <c r="H58" s="16">
        <f>SUM(I58:J58)</f>
        <v>0</v>
      </c>
      <c r="I58" s="20"/>
      <c r="J58" s="20"/>
      <c r="K58" s="16">
        <f>SUM(L58:M58)</f>
        <v>0</v>
      </c>
      <c r="L58" s="376"/>
      <c r="M58" s="20"/>
      <c r="N58" s="17">
        <f t="shared" si="1"/>
        <v>0</v>
      </c>
      <c r="O58" s="17">
        <f t="shared" si="1"/>
        <v>0</v>
      </c>
      <c r="P58" s="17">
        <f t="shared" si="1"/>
        <v>0</v>
      </c>
      <c r="Q58" s="16">
        <f>SUM(R58:S58)</f>
        <v>0</v>
      </c>
      <c r="R58" s="20"/>
      <c r="S58" s="20"/>
      <c r="T58" s="16">
        <f>SUM(U58:V58)</f>
        <v>0</v>
      </c>
      <c r="U58" s="20"/>
      <c r="V58" s="20"/>
      <c r="W58" s="42"/>
    </row>
    <row r="59" spans="1:23" s="6" customFormat="1" ht="46.5" customHeight="1">
      <c r="A59" s="14" t="s">
        <v>76</v>
      </c>
      <c r="B59" s="15" t="s">
        <v>77</v>
      </c>
      <c r="C59" s="103" t="s">
        <v>78</v>
      </c>
      <c r="D59" s="16"/>
      <c r="E59" s="110">
        <f t="shared" si="0"/>
        <v>0</v>
      </c>
      <c r="F59" s="16">
        <f>SUM(F61)</f>
        <v>0</v>
      </c>
      <c r="G59" s="16">
        <f>SUM(G61)</f>
        <v>0</v>
      </c>
      <c r="H59" s="16">
        <f>SUM(I59:J59)</f>
        <v>0</v>
      </c>
      <c r="I59" s="16">
        <f>SUM(I61)</f>
        <v>0</v>
      </c>
      <c r="J59" s="16">
        <f>SUM(J61)</f>
        <v>0</v>
      </c>
      <c r="K59" s="16">
        <f>SUM(L59:M59)</f>
        <v>0</v>
      </c>
      <c r="L59" s="374">
        <f>SUM(L61)</f>
        <v>0</v>
      </c>
      <c r="M59" s="16">
        <f>SUM(M61)</f>
        <v>0</v>
      </c>
      <c r="N59" s="17">
        <f t="shared" si="1"/>
        <v>0</v>
      </c>
      <c r="O59" s="17">
        <f t="shared" si="1"/>
        <v>0</v>
      </c>
      <c r="P59" s="17">
        <f t="shared" si="1"/>
        <v>0</v>
      </c>
      <c r="Q59" s="16">
        <f>SUM(R59:S59)</f>
        <v>0</v>
      </c>
      <c r="R59" s="16">
        <f>SUM(R61)</f>
        <v>0</v>
      </c>
      <c r="S59" s="16">
        <f>SUM(S61)</f>
        <v>0</v>
      </c>
      <c r="T59" s="16">
        <f>SUM(U59:V59)</f>
        <v>0</v>
      </c>
      <c r="U59" s="16">
        <f>SUM(U61)</f>
        <v>0</v>
      </c>
      <c r="V59" s="16">
        <f>SUM(V61)</f>
        <v>0</v>
      </c>
      <c r="W59" s="41"/>
    </row>
    <row r="60" spans="1:23" ht="16.5" customHeight="1">
      <c r="A60" s="18"/>
      <c r="B60" s="19" t="s">
        <v>5</v>
      </c>
      <c r="C60" s="104"/>
      <c r="D60" s="20"/>
      <c r="E60" s="110"/>
      <c r="F60" s="20"/>
      <c r="G60" s="20"/>
      <c r="H60" s="16"/>
      <c r="I60" s="20"/>
      <c r="J60" s="20"/>
      <c r="K60" s="16"/>
      <c r="L60" s="376"/>
      <c r="M60" s="20"/>
      <c r="N60" s="17"/>
      <c r="O60" s="17"/>
      <c r="P60" s="17"/>
      <c r="Q60" s="16"/>
      <c r="R60" s="20"/>
      <c r="S60" s="20"/>
      <c r="T60" s="16"/>
      <c r="U60" s="20"/>
      <c r="V60" s="20"/>
      <c r="W60" s="42"/>
    </row>
    <row r="61" spans="1:23" s="6" customFormat="1" ht="52.5" customHeight="1">
      <c r="A61" s="8" t="s">
        <v>79</v>
      </c>
      <c r="B61" s="22" t="s">
        <v>80</v>
      </c>
      <c r="C61" s="105"/>
      <c r="D61" s="9"/>
      <c r="E61" s="110">
        <f t="shared" si="0"/>
        <v>0</v>
      </c>
      <c r="F61" s="9"/>
      <c r="G61" s="9"/>
      <c r="H61" s="16">
        <f>SUM(I61:J61)</f>
        <v>0</v>
      </c>
      <c r="I61" s="9"/>
      <c r="J61" s="9"/>
      <c r="K61" s="16">
        <f>SUM(L61:M61)</f>
        <v>0</v>
      </c>
      <c r="L61" s="378"/>
      <c r="M61" s="9"/>
      <c r="N61" s="17">
        <f t="shared" si="1"/>
        <v>0</v>
      </c>
      <c r="O61" s="17">
        <f t="shared" si="1"/>
        <v>0</v>
      </c>
      <c r="P61" s="17">
        <f t="shared" si="1"/>
        <v>0</v>
      </c>
      <c r="Q61" s="16">
        <f>SUM(R61:S61)</f>
        <v>0</v>
      </c>
      <c r="R61" s="9"/>
      <c r="S61" s="9"/>
      <c r="T61" s="16">
        <f>SUM(U61:V61)</f>
        <v>0</v>
      </c>
      <c r="U61" s="9"/>
      <c r="V61" s="9"/>
      <c r="W61" s="41"/>
    </row>
    <row r="62" spans="1:23" s="6" customFormat="1" ht="45.75" customHeight="1">
      <c r="A62" s="14" t="s">
        <v>81</v>
      </c>
      <c r="B62" s="15" t="s">
        <v>82</v>
      </c>
      <c r="C62" s="103" t="s">
        <v>83</v>
      </c>
      <c r="D62" s="16"/>
      <c r="E62" s="110">
        <f t="shared" si="0"/>
        <v>0</v>
      </c>
      <c r="F62" s="16">
        <f>SUM(F64)</f>
        <v>0</v>
      </c>
      <c r="G62" s="16">
        <f>SUM(G64)</f>
        <v>0</v>
      </c>
      <c r="H62" s="16">
        <f>SUM(I62:J62)</f>
        <v>0</v>
      </c>
      <c r="I62" s="16">
        <f>SUM(I64)</f>
        <v>0</v>
      </c>
      <c r="J62" s="16">
        <f>SUM(J64)</f>
        <v>0</v>
      </c>
      <c r="K62" s="16">
        <f>SUM(L62:M62)</f>
        <v>0</v>
      </c>
      <c r="L62" s="374">
        <f>SUM(L64)</f>
        <v>0</v>
      </c>
      <c r="M62" s="16">
        <f>SUM(M64)</f>
        <v>0</v>
      </c>
      <c r="N62" s="17">
        <f t="shared" si="1"/>
        <v>0</v>
      </c>
      <c r="O62" s="17">
        <f t="shared" si="1"/>
        <v>0</v>
      </c>
      <c r="P62" s="17">
        <f t="shared" si="1"/>
        <v>0</v>
      </c>
      <c r="Q62" s="16">
        <f>SUM(R62:S62)</f>
        <v>0</v>
      </c>
      <c r="R62" s="16">
        <f>SUM(R64)</f>
        <v>0</v>
      </c>
      <c r="S62" s="16">
        <f>SUM(S64)</f>
        <v>0</v>
      </c>
      <c r="T62" s="16">
        <f>SUM(U62:V62)</f>
        <v>0</v>
      </c>
      <c r="U62" s="16">
        <f>SUM(U64)</f>
        <v>0</v>
      </c>
      <c r="V62" s="16">
        <f>SUM(V64)</f>
        <v>0</v>
      </c>
      <c r="W62" s="41"/>
    </row>
    <row r="63" spans="1:23" ht="12.75" customHeight="1">
      <c r="A63" s="18"/>
      <c r="B63" s="19" t="s">
        <v>5</v>
      </c>
      <c r="C63" s="104"/>
      <c r="D63" s="20"/>
      <c r="E63" s="110"/>
      <c r="F63" s="20"/>
      <c r="G63" s="20"/>
      <c r="H63" s="16"/>
      <c r="I63" s="20"/>
      <c r="J63" s="20"/>
      <c r="K63" s="16"/>
      <c r="L63" s="376"/>
      <c r="M63" s="20"/>
      <c r="N63" s="17"/>
      <c r="O63" s="17"/>
      <c r="P63" s="17"/>
      <c r="Q63" s="16"/>
      <c r="R63" s="20"/>
      <c r="S63" s="20"/>
      <c r="T63" s="16"/>
      <c r="U63" s="20"/>
      <c r="V63" s="20"/>
      <c r="W63" s="42"/>
    </row>
    <row r="64" spans="1:23" s="6" customFormat="1" ht="46.5" customHeight="1">
      <c r="A64" s="8" t="s">
        <v>84</v>
      </c>
      <c r="B64" s="22" t="s">
        <v>85</v>
      </c>
      <c r="C64" s="105" t="s">
        <v>9</v>
      </c>
      <c r="D64" s="9"/>
      <c r="E64" s="110">
        <f t="shared" si="0"/>
        <v>0</v>
      </c>
      <c r="F64" s="9"/>
      <c r="G64" s="9"/>
      <c r="H64" s="16">
        <f>SUM(I64:J64)</f>
        <v>0</v>
      </c>
      <c r="I64" s="9"/>
      <c r="J64" s="9"/>
      <c r="K64" s="16">
        <f>SUM(L64:M64)</f>
        <v>0</v>
      </c>
      <c r="L64" s="378"/>
      <c r="M64" s="9"/>
      <c r="N64" s="17">
        <f t="shared" si="1"/>
        <v>0</v>
      </c>
      <c r="O64" s="17">
        <f t="shared" si="1"/>
        <v>0</v>
      </c>
      <c r="P64" s="17">
        <f t="shared" si="1"/>
        <v>0</v>
      </c>
      <c r="Q64" s="16">
        <f>SUM(R64:S64)</f>
        <v>0</v>
      </c>
      <c r="R64" s="9"/>
      <c r="S64" s="9"/>
      <c r="T64" s="16">
        <f>SUM(U64:V64)</f>
        <v>0</v>
      </c>
      <c r="U64" s="9"/>
      <c r="V64" s="9"/>
      <c r="W64" s="41"/>
    </row>
    <row r="65" spans="1:23" s="6" customFormat="1" ht="66.75" customHeight="1">
      <c r="A65" s="14" t="s">
        <v>86</v>
      </c>
      <c r="B65" s="15" t="s">
        <v>87</v>
      </c>
      <c r="C65" s="103" t="s">
        <v>88</v>
      </c>
      <c r="D65" s="16"/>
      <c r="E65" s="110">
        <f t="shared" si="0"/>
        <v>664087.6</v>
      </c>
      <c r="F65" s="16">
        <f>SUM(F67+F68+F71+F72)</f>
        <v>664087.6</v>
      </c>
      <c r="G65" s="16">
        <f>SUM(G67+G68+G71+G72)</f>
        <v>0</v>
      </c>
      <c r="H65" s="16">
        <f>SUM(I65:J65)</f>
        <v>616805.1</v>
      </c>
      <c r="I65" s="16">
        <f>SUM(I67+I68+I71+I72)</f>
        <v>616805.1</v>
      </c>
      <c r="J65" s="16">
        <f>SUM(J67+J68+J71+J72)</f>
        <v>0</v>
      </c>
      <c r="K65" s="351">
        <f>SUM(L65:M65)</f>
        <v>867095</v>
      </c>
      <c r="L65" s="379">
        <f>SUM(L67+L68+L71+L72)</f>
        <v>867095</v>
      </c>
      <c r="M65" s="16">
        <f>SUM(M67+M68+M71+M72)</f>
        <v>0</v>
      </c>
      <c r="N65" s="17">
        <f t="shared" si="1"/>
        <v>250289.90000000002</v>
      </c>
      <c r="O65" s="17">
        <f t="shared" si="1"/>
        <v>250289.90000000002</v>
      </c>
      <c r="P65" s="17">
        <f t="shared" si="1"/>
        <v>0</v>
      </c>
      <c r="Q65" s="16">
        <f>SUM(R65:S65)</f>
        <v>937025</v>
      </c>
      <c r="R65" s="16">
        <v>937025</v>
      </c>
      <c r="S65" s="16">
        <f>SUM(S67+S68+S71+S72)</f>
        <v>0</v>
      </c>
      <c r="T65" s="351">
        <f>SUM(U65:V65)</f>
        <v>1007025</v>
      </c>
      <c r="U65" s="351">
        <f>SUM(U67+U68+U71+U72)</f>
        <v>1007025</v>
      </c>
      <c r="V65" s="16">
        <f>SUM(V67+V68+V71+V72)</f>
        <v>0</v>
      </c>
      <c r="W65" s="41"/>
    </row>
    <row r="66" spans="1:23" ht="12.75" customHeight="1">
      <c r="A66" s="18"/>
      <c r="B66" s="19" t="s">
        <v>5</v>
      </c>
      <c r="C66" s="104"/>
      <c r="D66" s="20"/>
      <c r="E66" s="110"/>
      <c r="F66" s="20"/>
      <c r="G66" s="20"/>
      <c r="H66" s="16"/>
      <c r="I66" s="20"/>
      <c r="J66" s="20"/>
      <c r="K66" s="16"/>
      <c r="L66" s="376"/>
      <c r="M66" s="20"/>
      <c r="N66" s="17"/>
      <c r="O66" s="17"/>
      <c r="P66" s="17"/>
      <c r="Q66" s="16"/>
      <c r="R66" s="20"/>
      <c r="S66" s="20"/>
      <c r="T66" s="16"/>
      <c r="U66" s="20"/>
      <c r="V66" s="20"/>
      <c r="W66" s="42"/>
    </row>
    <row r="67" spans="1:23" ht="41.25" customHeight="1">
      <c r="A67" s="18" t="s">
        <v>89</v>
      </c>
      <c r="B67" s="19" t="s">
        <v>90</v>
      </c>
      <c r="C67" s="104" t="s">
        <v>9</v>
      </c>
      <c r="D67" s="20"/>
      <c r="E67" s="110">
        <f t="shared" si="0"/>
        <v>664087.6</v>
      </c>
      <c r="F67" s="9">
        <v>664087.6</v>
      </c>
      <c r="G67" s="20"/>
      <c r="H67" s="16">
        <f aca="true" t="shared" si="10" ref="H67:H73">SUM(I67:J67)</f>
        <v>616805.1</v>
      </c>
      <c r="I67" s="9">
        <v>616805.1</v>
      </c>
      <c r="J67" s="20"/>
      <c r="K67" s="351">
        <f aca="true" t="shared" si="11" ref="K67:K73">SUM(L67:M67)</f>
        <v>867095</v>
      </c>
      <c r="L67" s="377">
        <v>867095</v>
      </c>
      <c r="M67" s="20"/>
      <c r="N67" s="17">
        <f t="shared" si="1"/>
        <v>250289.90000000002</v>
      </c>
      <c r="O67" s="17">
        <f t="shared" si="1"/>
        <v>250289.90000000002</v>
      </c>
      <c r="P67" s="17">
        <f t="shared" si="1"/>
        <v>0</v>
      </c>
      <c r="Q67" s="351">
        <v>937025</v>
      </c>
      <c r="R67" s="352">
        <v>937025</v>
      </c>
      <c r="S67" s="20"/>
      <c r="T67" s="351">
        <v>1007025</v>
      </c>
      <c r="U67" s="352">
        <v>1007025</v>
      </c>
      <c r="V67" s="20"/>
      <c r="W67" s="42"/>
    </row>
    <row r="68" spans="1:23" ht="41.25" customHeight="1">
      <c r="A68" s="14">
        <v>1252</v>
      </c>
      <c r="B68" s="15" t="s">
        <v>327</v>
      </c>
      <c r="C68" s="104"/>
      <c r="D68" s="20"/>
      <c r="E68" s="110">
        <f t="shared" si="0"/>
        <v>0</v>
      </c>
      <c r="F68" s="16">
        <v>0</v>
      </c>
      <c r="G68" s="16">
        <f>SUM(G69:G70)</f>
        <v>0</v>
      </c>
      <c r="H68" s="16">
        <f t="shared" si="10"/>
        <v>0</v>
      </c>
      <c r="I68" s="16">
        <f>SUM(I69:I70)</f>
        <v>0</v>
      </c>
      <c r="J68" s="16">
        <f>SUM(J69:J70)</f>
        <v>0</v>
      </c>
      <c r="K68" s="16">
        <f t="shared" si="11"/>
        <v>0</v>
      </c>
      <c r="L68" s="374">
        <f>SUM(L69:L70)</f>
        <v>0</v>
      </c>
      <c r="M68" s="16">
        <f>SUM(M69:M70)</f>
        <v>0</v>
      </c>
      <c r="N68" s="17">
        <f t="shared" si="1"/>
        <v>0</v>
      </c>
      <c r="O68" s="17">
        <f t="shared" si="1"/>
        <v>0</v>
      </c>
      <c r="P68" s="17">
        <f t="shared" si="1"/>
        <v>0</v>
      </c>
      <c r="Q68" s="16">
        <f aca="true" t="shared" si="12" ref="Q68:Q73">SUM(R68:S68)</f>
        <v>0</v>
      </c>
      <c r="R68" s="16">
        <f>SUM(R69:R70)</f>
        <v>0</v>
      </c>
      <c r="S68" s="16">
        <f>SUM(S69:S70)</f>
        <v>0</v>
      </c>
      <c r="T68" s="16">
        <f aca="true" t="shared" si="13" ref="T68:T73">SUM(U68:V68)</f>
        <v>0</v>
      </c>
      <c r="U68" s="16">
        <f>SUM(U69:U70)</f>
        <v>0</v>
      </c>
      <c r="V68" s="16">
        <f>SUM(V69:V70)</f>
        <v>0</v>
      </c>
      <c r="W68" s="42"/>
    </row>
    <row r="69" spans="1:23" ht="47.25" customHeight="1">
      <c r="A69" s="18">
        <v>1253</v>
      </c>
      <c r="B69" s="19" t="s">
        <v>325</v>
      </c>
      <c r="C69" s="104"/>
      <c r="D69" s="20"/>
      <c r="E69" s="110">
        <f t="shared" si="0"/>
        <v>0</v>
      </c>
      <c r="F69" s="9">
        <v>0</v>
      </c>
      <c r="G69" s="20"/>
      <c r="H69" s="16">
        <f t="shared" si="10"/>
        <v>0</v>
      </c>
      <c r="I69" s="20"/>
      <c r="J69" s="20"/>
      <c r="K69" s="16">
        <f t="shared" si="11"/>
        <v>0</v>
      </c>
      <c r="L69" s="376"/>
      <c r="M69" s="20"/>
      <c r="N69" s="17">
        <f t="shared" si="1"/>
        <v>0</v>
      </c>
      <c r="O69" s="17">
        <f t="shared" si="1"/>
        <v>0</v>
      </c>
      <c r="P69" s="17">
        <f t="shared" si="1"/>
        <v>0</v>
      </c>
      <c r="Q69" s="16">
        <f t="shared" si="12"/>
        <v>0</v>
      </c>
      <c r="R69" s="20"/>
      <c r="S69" s="20"/>
      <c r="T69" s="16">
        <f t="shared" si="13"/>
        <v>0</v>
      </c>
      <c r="U69" s="20"/>
      <c r="V69" s="20"/>
      <c r="W69" s="42"/>
    </row>
    <row r="70" spans="1:23" ht="23.25" customHeight="1">
      <c r="A70" s="18">
        <v>1254</v>
      </c>
      <c r="B70" s="46" t="s">
        <v>326</v>
      </c>
      <c r="C70" s="104"/>
      <c r="D70" s="20"/>
      <c r="E70" s="110">
        <f t="shared" si="0"/>
        <v>0</v>
      </c>
      <c r="F70" s="20"/>
      <c r="G70" s="20"/>
      <c r="H70" s="16">
        <f t="shared" si="10"/>
        <v>0</v>
      </c>
      <c r="I70" s="20"/>
      <c r="J70" s="20"/>
      <c r="K70" s="16">
        <f t="shared" si="11"/>
        <v>0</v>
      </c>
      <c r="L70" s="376"/>
      <c r="M70" s="20"/>
      <c r="N70" s="17">
        <f t="shared" si="1"/>
        <v>0</v>
      </c>
      <c r="O70" s="17">
        <f t="shared" si="1"/>
        <v>0</v>
      </c>
      <c r="P70" s="17">
        <f t="shared" si="1"/>
        <v>0</v>
      </c>
      <c r="Q70" s="16">
        <f t="shared" si="12"/>
        <v>0</v>
      </c>
      <c r="R70" s="20"/>
      <c r="S70" s="20"/>
      <c r="T70" s="16">
        <f t="shared" si="13"/>
        <v>0</v>
      </c>
      <c r="U70" s="20"/>
      <c r="V70" s="20"/>
      <c r="W70" s="42"/>
    </row>
    <row r="71" spans="1:23" ht="28.5" customHeight="1">
      <c r="A71" s="18" t="s">
        <v>91</v>
      </c>
      <c r="B71" s="19" t="s">
        <v>92</v>
      </c>
      <c r="C71" s="104" t="s">
        <v>9</v>
      </c>
      <c r="D71" s="20"/>
      <c r="E71" s="110">
        <f t="shared" si="0"/>
        <v>0</v>
      </c>
      <c r="F71" s="20"/>
      <c r="G71" s="20"/>
      <c r="H71" s="16">
        <f t="shared" si="10"/>
        <v>0</v>
      </c>
      <c r="I71" s="20"/>
      <c r="J71" s="20"/>
      <c r="K71" s="16">
        <f t="shared" si="11"/>
        <v>0</v>
      </c>
      <c r="L71" s="376"/>
      <c r="M71" s="20"/>
      <c r="N71" s="17">
        <f t="shared" si="1"/>
        <v>0</v>
      </c>
      <c r="O71" s="17">
        <f t="shared" si="1"/>
        <v>0</v>
      </c>
      <c r="P71" s="17">
        <f t="shared" si="1"/>
        <v>0</v>
      </c>
      <c r="Q71" s="16">
        <f t="shared" si="12"/>
        <v>0</v>
      </c>
      <c r="R71" s="20"/>
      <c r="S71" s="20"/>
      <c r="T71" s="16">
        <f t="shared" si="13"/>
        <v>0</v>
      </c>
      <c r="U71" s="20"/>
      <c r="V71" s="20"/>
      <c r="W71" s="42"/>
    </row>
    <row r="72" spans="1:23" ht="42" customHeight="1">
      <c r="A72" s="18">
        <v>1256</v>
      </c>
      <c r="B72" s="19" t="s">
        <v>324</v>
      </c>
      <c r="C72" s="104"/>
      <c r="D72" s="20"/>
      <c r="E72" s="110">
        <f t="shared" si="0"/>
        <v>0</v>
      </c>
      <c r="F72" s="20"/>
      <c r="G72" s="20"/>
      <c r="H72" s="16">
        <f t="shared" si="10"/>
        <v>0</v>
      </c>
      <c r="I72" s="20"/>
      <c r="J72" s="20"/>
      <c r="K72" s="16">
        <f t="shared" si="11"/>
        <v>0</v>
      </c>
      <c r="L72" s="376"/>
      <c r="M72" s="20"/>
      <c r="N72" s="17">
        <f t="shared" si="1"/>
        <v>0</v>
      </c>
      <c r="O72" s="17">
        <f t="shared" si="1"/>
        <v>0</v>
      </c>
      <c r="P72" s="17">
        <f t="shared" si="1"/>
        <v>0</v>
      </c>
      <c r="Q72" s="16">
        <f t="shared" si="12"/>
        <v>0</v>
      </c>
      <c r="R72" s="20"/>
      <c r="S72" s="20"/>
      <c r="T72" s="16">
        <f t="shared" si="13"/>
        <v>0</v>
      </c>
      <c r="U72" s="20"/>
      <c r="V72" s="20"/>
      <c r="W72" s="42"/>
    </row>
    <row r="73" spans="1:23" s="6" customFormat="1" ht="52.5" customHeight="1">
      <c r="A73" s="14" t="s">
        <v>93</v>
      </c>
      <c r="B73" s="15" t="s">
        <v>94</v>
      </c>
      <c r="C73" s="103" t="s">
        <v>95</v>
      </c>
      <c r="D73" s="16"/>
      <c r="E73" s="110">
        <f t="shared" si="0"/>
        <v>117283.8</v>
      </c>
      <c r="F73" s="16">
        <f>SUM(F75:F76)</f>
        <v>0</v>
      </c>
      <c r="G73" s="16">
        <f>SUM(G75:G76)</f>
        <v>117283.8</v>
      </c>
      <c r="H73" s="16">
        <f t="shared" si="10"/>
        <v>0</v>
      </c>
      <c r="I73" s="16">
        <f>SUM(I75:I76)</f>
        <v>0</v>
      </c>
      <c r="J73" s="16">
        <f>SUM(J75:J76)</f>
        <v>0</v>
      </c>
      <c r="K73" s="351">
        <f t="shared" si="11"/>
        <v>780000</v>
      </c>
      <c r="L73" s="374">
        <f>SUM(L75:L76)</f>
        <v>0</v>
      </c>
      <c r="M73" s="351">
        <f>SUM(M75:M76)</f>
        <v>780000</v>
      </c>
      <c r="N73" s="17">
        <f t="shared" si="1"/>
        <v>780000</v>
      </c>
      <c r="O73" s="17">
        <f t="shared" si="1"/>
        <v>0</v>
      </c>
      <c r="P73" s="17">
        <f t="shared" si="1"/>
        <v>780000</v>
      </c>
      <c r="Q73" s="16">
        <f t="shared" si="12"/>
        <v>800000</v>
      </c>
      <c r="R73" s="16">
        <f>SUM(R75:R76)</f>
        <v>0</v>
      </c>
      <c r="S73" s="16">
        <f>SUM(S75:S76)</f>
        <v>800000</v>
      </c>
      <c r="T73" s="16">
        <f t="shared" si="13"/>
        <v>800000</v>
      </c>
      <c r="U73" s="16">
        <f>SUM(U75:U76)</f>
        <v>0</v>
      </c>
      <c r="V73" s="16">
        <f>SUM(V75:V76)</f>
        <v>800000</v>
      </c>
      <c r="W73" s="41"/>
    </row>
    <row r="74" spans="1:23" ht="12.75" customHeight="1">
      <c r="A74" s="18"/>
      <c r="B74" s="19" t="s">
        <v>5</v>
      </c>
      <c r="C74" s="104"/>
      <c r="D74" s="20"/>
      <c r="E74" s="110"/>
      <c r="F74" s="20"/>
      <c r="G74" s="20"/>
      <c r="H74" s="16"/>
      <c r="I74" s="20"/>
      <c r="J74" s="20"/>
      <c r="K74" s="16"/>
      <c r="L74" s="376"/>
      <c r="M74" s="20"/>
      <c r="N74" s="17"/>
      <c r="O74" s="17"/>
      <c r="P74" s="17"/>
      <c r="Q74" s="16"/>
      <c r="R74" s="20"/>
      <c r="S74" s="20"/>
      <c r="T74" s="16"/>
      <c r="U74" s="20"/>
      <c r="V74" s="20"/>
      <c r="W74" s="42"/>
    </row>
    <row r="75" spans="1:23" ht="36" customHeight="1">
      <c r="A75" s="18" t="s">
        <v>96</v>
      </c>
      <c r="B75" s="19" t="s">
        <v>97</v>
      </c>
      <c r="C75" s="104" t="s">
        <v>9</v>
      </c>
      <c r="D75" s="20"/>
      <c r="E75" s="110">
        <f t="shared" si="0"/>
        <v>117283.8</v>
      </c>
      <c r="F75" s="9">
        <v>0</v>
      </c>
      <c r="G75" s="9">
        <v>117283.8</v>
      </c>
      <c r="H75" s="16">
        <f>SUM(I75:J75)</f>
        <v>0</v>
      </c>
      <c r="I75" s="20"/>
      <c r="J75" s="20"/>
      <c r="K75" s="351">
        <f>SUM(L75:M75)</f>
        <v>780000</v>
      </c>
      <c r="L75" s="376"/>
      <c r="M75" s="391">
        <v>780000</v>
      </c>
      <c r="N75" s="17">
        <f aca="true" t="shared" si="14" ref="N75:P137">K75-H75</f>
        <v>780000</v>
      </c>
      <c r="O75" s="17">
        <f t="shared" si="14"/>
        <v>0</v>
      </c>
      <c r="P75" s="17">
        <f t="shared" si="14"/>
        <v>780000</v>
      </c>
      <c r="Q75" s="351">
        <f>SUM(R75:S75)</f>
        <v>800000</v>
      </c>
      <c r="R75" s="20"/>
      <c r="S75" s="20">
        <v>800000</v>
      </c>
      <c r="T75" s="351">
        <f>SUM(U75:V75)</f>
        <v>800000</v>
      </c>
      <c r="U75" s="9"/>
      <c r="V75" s="352">
        <v>800000</v>
      </c>
      <c r="W75" s="42"/>
    </row>
    <row r="76" spans="1:23" ht="36" customHeight="1">
      <c r="A76" s="18">
        <v>1262</v>
      </c>
      <c r="B76" s="19" t="s">
        <v>323</v>
      </c>
      <c r="C76" s="104"/>
      <c r="D76" s="20"/>
      <c r="E76" s="110">
        <f t="shared" si="0"/>
        <v>0</v>
      </c>
      <c r="F76" s="20"/>
      <c r="G76" s="20"/>
      <c r="H76" s="16">
        <f>SUM(I76:J76)</f>
        <v>0</v>
      </c>
      <c r="I76" s="20"/>
      <c r="J76" s="20"/>
      <c r="K76" s="16">
        <f>SUM(L76:M76)</f>
        <v>0</v>
      </c>
      <c r="L76" s="376"/>
      <c r="M76" s="20"/>
      <c r="N76" s="17">
        <f t="shared" si="14"/>
        <v>0</v>
      </c>
      <c r="O76" s="17">
        <f t="shared" si="14"/>
        <v>0</v>
      </c>
      <c r="P76" s="17">
        <f t="shared" si="14"/>
        <v>0</v>
      </c>
      <c r="Q76" s="16">
        <f>SUM(R76:S76)</f>
        <v>0</v>
      </c>
      <c r="R76" s="20"/>
      <c r="S76" s="20"/>
      <c r="T76" s="16">
        <f>SUM(U76:V76)</f>
        <v>0</v>
      </c>
      <c r="U76" s="9"/>
      <c r="V76" s="9"/>
      <c r="W76" s="42"/>
    </row>
    <row r="77" spans="1:23" s="6" customFormat="1" ht="69" customHeight="1">
      <c r="A77" s="14" t="s">
        <v>98</v>
      </c>
      <c r="B77" s="15" t="s">
        <v>99</v>
      </c>
      <c r="C77" s="103" t="s">
        <v>100</v>
      </c>
      <c r="D77" s="16"/>
      <c r="E77" s="110">
        <f t="shared" si="0"/>
        <v>264189.7</v>
      </c>
      <c r="F77" s="16">
        <f>SUM(F79+F81+F84+F90+F95+F121+F125+F129+F133)</f>
        <v>51189.7</v>
      </c>
      <c r="G77" s="351">
        <f>SUM(G79+G81+G84+G90+G95+G121+G125+G129+G133)</f>
        <v>213000</v>
      </c>
      <c r="H77" s="16">
        <f>SUM(I77:J77)</f>
        <v>108104.3</v>
      </c>
      <c r="I77" s="16">
        <f>SUM(I79+I81+I84+I90+I95+I121+I125+I129+I133)</f>
        <v>68104.3</v>
      </c>
      <c r="J77" s="16">
        <f>SUM(J79+J81+J84+J90+J95+J121+J125+J129+J133)</f>
        <v>40000</v>
      </c>
      <c r="K77" s="16">
        <f>SUM(L77:M77)</f>
        <v>312448</v>
      </c>
      <c r="L77" s="374">
        <f>SUM(L79+L81+L84+L90+L95+L121+L125+L129+L133)</f>
        <v>82448</v>
      </c>
      <c r="M77" s="16">
        <f>SUM(M79+M81+M84+M90+M95+M121+M125+M129+M133)</f>
        <v>230000</v>
      </c>
      <c r="N77" s="17">
        <f t="shared" si="14"/>
        <v>204343.7</v>
      </c>
      <c r="O77" s="17">
        <f t="shared" si="14"/>
        <v>14343.699999999997</v>
      </c>
      <c r="P77" s="17">
        <f t="shared" si="14"/>
        <v>190000</v>
      </c>
      <c r="Q77" s="16">
        <f>SUM(R77:S77)</f>
        <v>331448</v>
      </c>
      <c r="R77" s="379">
        <f>SUM(R79+R81+R84+R90+R95+R121+R125+R129+R133)</f>
        <v>91448</v>
      </c>
      <c r="S77" s="16">
        <f>SUM(S79+S81+S84+S90+S95+S121+S125+S129+S133)</f>
        <v>240000</v>
      </c>
      <c r="T77" s="351">
        <f>SUM(U77:V77)</f>
        <v>357448</v>
      </c>
      <c r="U77" s="351">
        <f>SUM(U79+U81+U84+U90+U95+U121+U125+U129+U133)</f>
        <v>97448</v>
      </c>
      <c r="V77" s="16">
        <f>SUM(V79+V81+V84+V90+V95+V121+V125+V129+V133)</f>
        <v>260000</v>
      </c>
      <c r="W77" s="41"/>
    </row>
    <row r="78" spans="1:23" ht="12.75" customHeight="1">
      <c r="A78" s="18"/>
      <c r="B78" s="19" t="s">
        <v>5</v>
      </c>
      <c r="C78" s="104"/>
      <c r="D78" s="20"/>
      <c r="E78" s="110"/>
      <c r="F78" s="20"/>
      <c r="G78" s="20"/>
      <c r="H78" s="16"/>
      <c r="I78" s="20"/>
      <c r="J78" s="20"/>
      <c r="K78" s="16"/>
      <c r="L78" s="376"/>
      <c r="M78" s="20"/>
      <c r="N78" s="17"/>
      <c r="O78" s="17"/>
      <c r="P78" s="17"/>
      <c r="Q78" s="16"/>
      <c r="R78" s="20"/>
      <c r="S78" s="20"/>
      <c r="T78" s="16"/>
      <c r="U78" s="20"/>
      <c r="V78" s="20"/>
      <c r="W78" s="42"/>
    </row>
    <row r="79" spans="1:23" ht="12.75" customHeight="1">
      <c r="A79" s="14">
        <v>1310</v>
      </c>
      <c r="B79" s="15" t="s">
        <v>321</v>
      </c>
      <c r="C79" s="104"/>
      <c r="D79" s="20"/>
      <c r="E79" s="110">
        <f t="shared" si="0"/>
        <v>0</v>
      </c>
      <c r="F79" s="32">
        <f>SUM(F80)</f>
        <v>0</v>
      </c>
      <c r="G79" s="32">
        <f>SUM(G80)</f>
        <v>0</v>
      </c>
      <c r="H79" s="16">
        <f>SUM(I79:J79)</f>
        <v>0</v>
      </c>
      <c r="I79" s="32">
        <f>SUM(I80)</f>
        <v>0</v>
      </c>
      <c r="J79" s="32">
        <f>SUM(J80)</f>
        <v>0</v>
      </c>
      <c r="K79" s="16">
        <f>SUM(L79:M79)</f>
        <v>0</v>
      </c>
      <c r="L79" s="380">
        <f>SUM(L80)</f>
        <v>0</v>
      </c>
      <c r="M79" s="32">
        <f>SUM(M80)</f>
        <v>0</v>
      </c>
      <c r="N79" s="17">
        <f t="shared" si="14"/>
        <v>0</v>
      </c>
      <c r="O79" s="17">
        <f t="shared" si="14"/>
        <v>0</v>
      </c>
      <c r="P79" s="17">
        <f t="shared" si="14"/>
        <v>0</v>
      </c>
      <c r="Q79" s="16">
        <f>SUM(R79:S79)</f>
        <v>0</v>
      </c>
      <c r="R79" s="32">
        <f>SUM(R80)</f>
        <v>0</v>
      </c>
      <c r="S79" s="32">
        <f>SUM(S80)</f>
        <v>0</v>
      </c>
      <c r="T79" s="16">
        <f>SUM(U79:V79)</f>
        <v>0</v>
      </c>
      <c r="U79" s="32">
        <f>SUM(U80)</f>
        <v>0</v>
      </c>
      <c r="V79" s="32">
        <f>SUM(V80)</f>
        <v>0</v>
      </c>
      <c r="W79" s="42"/>
    </row>
    <row r="80" spans="1:23" ht="54" customHeight="1">
      <c r="A80" s="50">
        <v>1311</v>
      </c>
      <c r="B80" s="51" t="s">
        <v>322</v>
      </c>
      <c r="C80" s="104"/>
      <c r="D80" s="20"/>
      <c r="E80" s="110"/>
      <c r="F80" s="20"/>
      <c r="G80" s="20"/>
      <c r="H80" s="16"/>
      <c r="I80" s="20"/>
      <c r="J80" s="20"/>
      <c r="K80" s="16"/>
      <c r="L80" s="376"/>
      <c r="M80" s="20"/>
      <c r="N80" s="17">
        <f t="shared" si="14"/>
        <v>0</v>
      </c>
      <c r="O80" s="17">
        <f t="shared" si="14"/>
        <v>0</v>
      </c>
      <c r="P80" s="17">
        <f t="shared" si="14"/>
        <v>0</v>
      </c>
      <c r="Q80" s="16"/>
      <c r="R80" s="20"/>
      <c r="S80" s="20"/>
      <c r="T80" s="16"/>
      <c r="U80" s="20"/>
      <c r="V80" s="20"/>
      <c r="W80" s="42"/>
    </row>
    <row r="81" spans="1:23" s="6" customFormat="1" ht="44.25" customHeight="1">
      <c r="A81" s="14" t="s">
        <v>101</v>
      </c>
      <c r="B81" s="15" t="s">
        <v>102</v>
      </c>
      <c r="C81" s="103" t="s">
        <v>103</v>
      </c>
      <c r="D81" s="16"/>
      <c r="E81" s="110">
        <f t="shared" si="0"/>
        <v>0</v>
      </c>
      <c r="F81" s="16">
        <f>SUM(F83)</f>
        <v>0</v>
      </c>
      <c r="G81" s="16">
        <f>SUM(G83)</f>
        <v>0</v>
      </c>
      <c r="H81" s="16">
        <f>SUM(I81:J81)</f>
        <v>0</v>
      </c>
      <c r="I81" s="16">
        <f>SUM(I83)</f>
        <v>0</v>
      </c>
      <c r="J81" s="16">
        <f>SUM(J83)</f>
        <v>0</v>
      </c>
      <c r="K81" s="16">
        <f>SUM(L81:M81)</f>
        <v>0</v>
      </c>
      <c r="L81" s="374">
        <f>SUM(L83)</f>
        <v>0</v>
      </c>
      <c r="M81" s="16">
        <f>SUM(M83)</f>
        <v>0</v>
      </c>
      <c r="N81" s="17">
        <f t="shared" si="14"/>
        <v>0</v>
      </c>
      <c r="O81" s="17">
        <f t="shared" si="14"/>
        <v>0</v>
      </c>
      <c r="P81" s="17">
        <f t="shared" si="14"/>
        <v>0</v>
      </c>
      <c r="Q81" s="16">
        <f>SUM(R81:S81)</f>
        <v>0</v>
      </c>
      <c r="R81" s="16">
        <f>SUM(R83)</f>
        <v>0</v>
      </c>
      <c r="S81" s="16">
        <f>SUM(S83)</f>
        <v>0</v>
      </c>
      <c r="T81" s="16">
        <f>SUM(U81:V81)</f>
        <v>0</v>
      </c>
      <c r="U81" s="16">
        <f>SUM(U83)</f>
        <v>0</v>
      </c>
      <c r="V81" s="16">
        <f>SUM(V83)</f>
        <v>0</v>
      </c>
      <c r="W81" s="41"/>
    </row>
    <row r="82" spans="1:23" ht="18" customHeight="1">
      <c r="A82" s="18"/>
      <c r="B82" s="19" t="s">
        <v>5</v>
      </c>
      <c r="C82" s="104"/>
      <c r="D82" s="20"/>
      <c r="E82" s="110"/>
      <c r="F82" s="20"/>
      <c r="G82" s="20"/>
      <c r="H82" s="16"/>
      <c r="I82" s="20"/>
      <c r="J82" s="20"/>
      <c r="K82" s="16"/>
      <c r="L82" s="376"/>
      <c r="M82" s="20"/>
      <c r="N82" s="17"/>
      <c r="O82" s="17"/>
      <c r="P82" s="17"/>
      <c r="Q82" s="16"/>
      <c r="R82" s="20"/>
      <c r="S82" s="20"/>
      <c r="T82" s="16"/>
      <c r="U82" s="20"/>
      <c r="V82" s="20"/>
      <c r="W82" s="42"/>
    </row>
    <row r="83" spans="1:23" ht="39" customHeight="1">
      <c r="A83" s="18" t="s">
        <v>104</v>
      </c>
      <c r="B83" s="19" t="s">
        <v>105</v>
      </c>
      <c r="C83" s="104"/>
      <c r="D83" s="20"/>
      <c r="E83" s="110">
        <f t="shared" si="0"/>
        <v>0</v>
      </c>
      <c r="F83" s="20"/>
      <c r="G83" s="20"/>
      <c r="H83" s="16">
        <f>SUM(I83:J83)</f>
        <v>0</v>
      </c>
      <c r="I83" s="20"/>
      <c r="J83" s="20"/>
      <c r="K83" s="16">
        <f>SUM(L83:M83)</f>
        <v>0</v>
      </c>
      <c r="L83" s="376"/>
      <c r="M83" s="20"/>
      <c r="N83" s="17">
        <f t="shared" si="14"/>
        <v>0</v>
      </c>
      <c r="O83" s="17">
        <f t="shared" si="14"/>
        <v>0</v>
      </c>
      <c r="P83" s="17">
        <f t="shared" si="14"/>
        <v>0</v>
      </c>
      <c r="Q83" s="16">
        <f>SUM(R83:S83)</f>
        <v>0</v>
      </c>
      <c r="R83" s="20"/>
      <c r="S83" s="20"/>
      <c r="T83" s="16">
        <f>SUM(U83:V83)</f>
        <v>0</v>
      </c>
      <c r="U83" s="20"/>
      <c r="V83" s="20"/>
      <c r="W83" s="42"/>
    </row>
    <row r="84" spans="1:23" s="6" customFormat="1" ht="44.25" customHeight="1">
      <c r="A84" s="14" t="s">
        <v>106</v>
      </c>
      <c r="B84" s="15" t="s">
        <v>107</v>
      </c>
      <c r="C84" s="103" t="s">
        <v>108</v>
      </c>
      <c r="D84" s="16"/>
      <c r="E84" s="110">
        <f>SUM(F84:G84)</f>
        <v>24566.899999999998</v>
      </c>
      <c r="F84" s="16">
        <f>SUM(F86:F89)</f>
        <v>24566.899999999998</v>
      </c>
      <c r="G84" s="16">
        <f>SUM(G86:G89)</f>
        <v>0</v>
      </c>
      <c r="H84" s="351">
        <f>SUM(I84:J84)</f>
        <v>34814.9</v>
      </c>
      <c r="I84" s="351">
        <f>SUM(I86:I89)</f>
        <v>34814.9</v>
      </c>
      <c r="J84" s="16">
        <f>SUM(J86:J89)</f>
        <v>0</v>
      </c>
      <c r="K84" s="16">
        <f>SUM(L84:M84)</f>
        <v>40223</v>
      </c>
      <c r="L84" s="374">
        <f>SUM(L86:L89)</f>
        <v>40223</v>
      </c>
      <c r="M84" s="16">
        <f>SUM(M86:M89)</f>
        <v>0</v>
      </c>
      <c r="N84" s="17">
        <f t="shared" si="14"/>
        <v>5408.0999999999985</v>
      </c>
      <c r="O84" s="17">
        <f t="shared" si="14"/>
        <v>5408.0999999999985</v>
      </c>
      <c r="P84" s="17">
        <f t="shared" si="14"/>
        <v>0</v>
      </c>
      <c r="Q84" s="16">
        <f>SUM(R84:S84)</f>
        <v>45223</v>
      </c>
      <c r="R84" s="16">
        <f>SUM(R86:R89)</f>
        <v>45223</v>
      </c>
      <c r="S84" s="16">
        <f>SUM(S86:S89)</f>
        <v>0</v>
      </c>
      <c r="T84" s="16">
        <f>SUM(U84:V84)</f>
        <v>49223</v>
      </c>
      <c r="U84" s="16">
        <f>SUM(U86:U89)</f>
        <v>49223</v>
      </c>
      <c r="V84" s="16">
        <f>SUM(V86:V89)</f>
        <v>0</v>
      </c>
      <c r="W84" s="41"/>
    </row>
    <row r="85" spans="1:23" ht="12.75" customHeight="1">
      <c r="A85" s="18"/>
      <c r="B85" s="19" t="s">
        <v>5</v>
      </c>
      <c r="C85" s="104"/>
      <c r="D85" s="20"/>
      <c r="E85" s="110"/>
      <c r="F85" s="20"/>
      <c r="G85" s="20"/>
      <c r="H85" s="16"/>
      <c r="I85" s="20"/>
      <c r="J85" s="20"/>
      <c r="K85" s="16"/>
      <c r="L85" s="376"/>
      <c r="M85" s="20"/>
      <c r="N85" s="17"/>
      <c r="O85" s="17"/>
      <c r="P85" s="17"/>
      <c r="Q85" s="16"/>
      <c r="R85" s="20"/>
      <c r="S85" s="20"/>
      <c r="T85" s="16"/>
      <c r="U85" s="20"/>
      <c r="V85" s="20"/>
      <c r="W85" s="42"/>
    </row>
    <row r="86" spans="1:23" ht="27" customHeight="1">
      <c r="A86" s="18" t="s">
        <v>109</v>
      </c>
      <c r="B86" s="19" t="s">
        <v>110</v>
      </c>
      <c r="C86" s="104" t="s">
        <v>9</v>
      </c>
      <c r="D86" s="20"/>
      <c r="E86" s="110">
        <f t="shared" si="0"/>
        <v>17754.3</v>
      </c>
      <c r="F86" s="9">
        <v>17754.3</v>
      </c>
      <c r="G86" s="20"/>
      <c r="H86" s="351">
        <f>SUM(I86:J86)</f>
        <v>27591.9</v>
      </c>
      <c r="I86" s="352">
        <v>27591.9</v>
      </c>
      <c r="J86" s="20"/>
      <c r="K86" s="16">
        <f>SUM(L86:M86)</f>
        <v>30000</v>
      </c>
      <c r="L86" s="377">
        <v>30000</v>
      </c>
      <c r="M86" s="20"/>
      <c r="N86" s="17">
        <f t="shared" si="14"/>
        <v>2408.0999999999985</v>
      </c>
      <c r="O86" s="17">
        <f t="shared" si="14"/>
        <v>2408.0999999999985</v>
      </c>
      <c r="P86" s="17">
        <f t="shared" si="14"/>
        <v>0</v>
      </c>
      <c r="Q86" s="16">
        <f>SUM(R86:S86)</f>
        <v>33000</v>
      </c>
      <c r="R86" s="352">
        <v>33000</v>
      </c>
      <c r="S86" s="20"/>
      <c r="T86" s="16">
        <f>SUM(U86:V86)</f>
        <v>35000</v>
      </c>
      <c r="U86" s="352">
        <v>35000</v>
      </c>
      <c r="V86" s="20"/>
      <c r="W86" s="42"/>
    </row>
    <row r="87" spans="1:23" ht="34.5" customHeight="1">
      <c r="A87" s="18">
        <v>1332</v>
      </c>
      <c r="B87" s="19" t="s">
        <v>320</v>
      </c>
      <c r="C87" s="104"/>
      <c r="D87" s="20"/>
      <c r="E87" s="110">
        <f t="shared" si="0"/>
        <v>2607.8</v>
      </c>
      <c r="F87" s="9">
        <v>2607.8</v>
      </c>
      <c r="G87" s="20"/>
      <c r="H87" s="351">
        <f>SUM(I87:J87)</f>
        <v>2223</v>
      </c>
      <c r="I87" s="352">
        <v>2223</v>
      </c>
      <c r="J87" s="20"/>
      <c r="K87" s="351">
        <f>SUM(L87:M87)</f>
        <v>2223</v>
      </c>
      <c r="L87" s="377">
        <v>2223</v>
      </c>
      <c r="M87" s="20"/>
      <c r="N87" s="17">
        <f t="shared" si="14"/>
        <v>0</v>
      </c>
      <c r="O87" s="17">
        <f t="shared" si="14"/>
        <v>0</v>
      </c>
      <c r="P87" s="17">
        <f t="shared" si="14"/>
        <v>0</v>
      </c>
      <c r="Q87" s="16">
        <f>SUM(R87:S87)</f>
        <v>2223</v>
      </c>
      <c r="R87" s="352">
        <v>2223</v>
      </c>
      <c r="S87" s="20"/>
      <c r="T87" s="16">
        <f>SUM(U87:V87)</f>
        <v>2223</v>
      </c>
      <c r="U87" s="352">
        <v>2223</v>
      </c>
      <c r="V87" s="20"/>
      <c r="W87" s="42"/>
    </row>
    <row r="88" spans="1:23" ht="50.25" customHeight="1">
      <c r="A88" s="18" t="s">
        <v>111</v>
      </c>
      <c r="B88" s="19" t="s">
        <v>112</v>
      </c>
      <c r="C88" s="104" t="s">
        <v>9</v>
      </c>
      <c r="D88" s="20"/>
      <c r="E88" s="110">
        <f t="shared" si="0"/>
        <v>0</v>
      </c>
      <c r="F88" s="20"/>
      <c r="G88" s="20"/>
      <c r="H88" s="16">
        <f>SUM(I88:J88)</f>
        <v>0</v>
      </c>
      <c r="I88" s="20"/>
      <c r="J88" s="20"/>
      <c r="K88" s="16">
        <f>SUM(L88:M88)</f>
        <v>0</v>
      </c>
      <c r="L88" s="376"/>
      <c r="M88" s="20"/>
      <c r="N88" s="17">
        <f t="shared" si="14"/>
        <v>0</v>
      </c>
      <c r="O88" s="17">
        <f t="shared" si="14"/>
        <v>0</v>
      </c>
      <c r="P88" s="17">
        <f t="shared" si="14"/>
        <v>0</v>
      </c>
      <c r="Q88" s="16">
        <f>SUM(R88:S88)</f>
        <v>0</v>
      </c>
      <c r="R88" s="20"/>
      <c r="S88" s="20"/>
      <c r="T88" s="16">
        <f>SUM(U88:V88)</f>
        <v>0</v>
      </c>
      <c r="U88" s="20"/>
      <c r="V88" s="20"/>
      <c r="W88" s="42"/>
    </row>
    <row r="89" spans="1:23" ht="18" customHeight="1">
      <c r="A89" s="18" t="s">
        <v>113</v>
      </c>
      <c r="B89" s="19" t="s">
        <v>114</v>
      </c>
      <c r="C89" s="104" t="s">
        <v>9</v>
      </c>
      <c r="D89" s="20"/>
      <c r="E89" s="110">
        <f t="shared" si="0"/>
        <v>4204.8</v>
      </c>
      <c r="F89" s="9">
        <v>4204.8</v>
      </c>
      <c r="G89" s="20"/>
      <c r="H89" s="351">
        <f>SUM(I89:J89)</f>
        <v>5000</v>
      </c>
      <c r="I89" s="352">
        <v>5000</v>
      </c>
      <c r="J89" s="20"/>
      <c r="K89" s="351">
        <f>SUM(L89:M89)</f>
        <v>8000</v>
      </c>
      <c r="L89" s="377">
        <v>8000</v>
      </c>
      <c r="M89" s="20"/>
      <c r="N89" s="17">
        <f t="shared" si="14"/>
        <v>3000</v>
      </c>
      <c r="O89" s="17">
        <f t="shared" si="14"/>
        <v>3000</v>
      </c>
      <c r="P89" s="17">
        <f t="shared" si="14"/>
        <v>0</v>
      </c>
      <c r="Q89" s="16">
        <f>SUM(R89:S89)</f>
        <v>10000</v>
      </c>
      <c r="R89" s="352">
        <v>10000</v>
      </c>
      <c r="S89" s="20"/>
      <c r="T89" s="16">
        <f>SUM(U89:V89)</f>
        <v>12000</v>
      </c>
      <c r="U89" s="352">
        <v>12000</v>
      </c>
      <c r="V89" s="20"/>
      <c r="W89" s="42"/>
    </row>
    <row r="90" spans="1:23" s="53" customFormat="1" ht="50.25" customHeight="1">
      <c r="A90" s="14" t="s">
        <v>115</v>
      </c>
      <c r="B90" s="15" t="s">
        <v>116</v>
      </c>
      <c r="C90" s="103" t="s">
        <v>117</v>
      </c>
      <c r="D90" s="16"/>
      <c r="E90" s="110">
        <f>SUM(F90:G90)</f>
        <v>10391.6</v>
      </c>
      <c r="F90" s="16">
        <f>SUM(F92:F94)</f>
        <v>10391.6</v>
      </c>
      <c r="G90" s="16">
        <f>SUM(G92:G94)</f>
        <v>0</v>
      </c>
      <c r="H90" s="16">
        <f>SUM(I90:J90)</f>
        <v>5363.4</v>
      </c>
      <c r="I90" s="16">
        <f>SUM(I92:I94)</f>
        <v>5363.4</v>
      </c>
      <c r="J90" s="16">
        <f>SUM(J92:J94)</f>
        <v>0</v>
      </c>
      <c r="K90" s="16">
        <f>SUM(L90:M90)</f>
        <v>2299</v>
      </c>
      <c r="L90" s="374">
        <f>SUM(L92:L94)</f>
        <v>2299</v>
      </c>
      <c r="M90" s="16">
        <f>SUM(M92:M94)</f>
        <v>0</v>
      </c>
      <c r="N90" s="17">
        <f t="shared" si="14"/>
        <v>-3064.3999999999996</v>
      </c>
      <c r="O90" s="17">
        <f t="shared" si="14"/>
        <v>-3064.3999999999996</v>
      </c>
      <c r="P90" s="17">
        <f t="shared" si="14"/>
        <v>0</v>
      </c>
      <c r="Q90" s="16">
        <f>SUM(R90:S90)</f>
        <v>2299</v>
      </c>
      <c r="R90" s="16">
        <f>SUM(R92:R94)</f>
        <v>2299</v>
      </c>
      <c r="S90" s="16">
        <f>SUM(S92:S94)</f>
        <v>0</v>
      </c>
      <c r="T90" s="16">
        <f>SUM(U90:V90)</f>
        <v>2299</v>
      </c>
      <c r="U90" s="16">
        <f>SUM(U92:U94)</f>
        <v>2299</v>
      </c>
      <c r="V90" s="16">
        <f>SUM(V92:V94)</f>
        <v>0</v>
      </c>
      <c r="W90" s="52"/>
    </row>
    <row r="91" spans="1:23" s="56" customFormat="1" ht="12.75" customHeight="1">
      <c r="A91" s="18"/>
      <c r="B91" s="19" t="s">
        <v>5</v>
      </c>
      <c r="C91" s="104"/>
      <c r="D91" s="20"/>
      <c r="E91" s="110"/>
      <c r="F91" s="20"/>
      <c r="G91" s="20"/>
      <c r="H91" s="16"/>
      <c r="I91" s="20"/>
      <c r="J91" s="20"/>
      <c r="K91" s="16"/>
      <c r="L91" s="376"/>
      <c r="M91" s="20"/>
      <c r="N91" s="17"/>
      <c r="O91" s="17"/>
      <c r="P91" s="17"/>
      <c r="Q91" s="16"/>
      <c r="R91" s="20"/>
      <c r="S91" s="20"/>
      <c r="T91" s="16"/>
      <c r="U91" s="20"/>
      <c r="V91" s="20"/>
      <c r="W91" s="55"/>
    </row>
    <row r="92" spans="1:23" s="49" customFormat="1" ht="52.5">
      <c r="A92" s="50">
        <v>1341</v>
      </c>
      <c r="B92" s="19" t="s">
        <v>318</v>
      </c>
      <c r="C92" s="107"/>
      <c r="D92" s="47"/>
      <c r="E92" s="110">
        <f t="shared" si="0"/>
        <v>0</v>
      </c>
      <c r="F92" s="54"/>
      <c r="G92" s="54"/>
      <c r="H92" s="16">
        <f>SUM(I92:J92)</f>
        <v>0</v>
      </c>
      <c r="I92" s="54"/>
      <c r="J92" s="54"/>
      <c r="K92" s="16">
        <f>SUM(L92:M92)</f>
        <v>0</v>
      </c>
      <c r="L92" s="381"/>
      <c r="M92" s="54"/>
      <c r="N92" s="17">
        <f t="shared" si="14"/>
        <v>0</v>
      </c>
      <c r="O92" s="17">
        <f t="shared" si="14"/>
        <v>0</v>
      </c>
      <c r="P92" s="17">
        <f t="shared" si="14"/>
        <v>0</v>
      </c>
      <c r="Q92" s="16">
        <f>SUM(R92:S92)</f>
        <v>0</v>
      </c>
      <c r="R92" s="54"/>
      <c r="S92" s="54"/>
      <c r="T92" s="16">
        <f>SUM(U92:V92)</f>
        <v>0</v>
      </c>
      <c r="U92" s="54"/>
      <c r="V92" s="54"/>
      <c r="W92" s="48"/>
    </row>
    <row r="93" spans="1:23" ht="51" customHeight="1">
      <c r="A93" s="18" t="s">
        <v>118</v>
      </c>
      <c r="B93" s="19" t="s">
        <v>119</v>
      </c>
      <c r="C93" s="104"/>
      <c r="D93" s="20"/>
      <c r="E93" s="354">
        <f t="shared" si="0"/>
        <v>1999</v>
      </c>
      <c r="F93" s="352">
        <v>1999</v>
      </c>
      <c r="G93" s="9"/>
      <c r="H93" s="351">
        <f>SUM(I93:J93)</f>
        <v>1999</v>
      </c>
      <c r="I93" s="352">
        <v>1999</v>
      </c>
      <c r="J93" s="9"/>
      <c r="K93" s="351">
        <f>SUM(L93:M93)</f>
        <v>1999</v>
      </c>
      <c r="L93" s="377">
        <v>1999</v>
      </c>
      <c r="M93" s="9"/>
      <c r="N93" s="17">
        <f t="shared" si="14"/>
        <v>0</v>
      </c>
      <c r="O93" s="17">
        <f t="shared" si="14"/>
        <v>0</v>
      </c>
      <c r="P93" s="17">
        <f t="shared" si="14"/>
        <v>0</v>
      </c>
      <c r="Q93" s="16">
        <f>SUM(R93:S93)</f>
        <v>1999</v>
      </c>
      <c r="R93" s="9">
        <v>1999</v>
      </c>
      <c r="S93" s="9"/>
      <c r="T93" s="16">
        <f>SUM(U93:V93)</f>
        <v>1999</v>
      </c>
      <c r="U93" s="9">
        <v>1999</v>
      </c>
      <c r="V93" s="9"/>
      <c r="W93" s="42"/>
    </row>
    <row r="94" spans="1:23" ht="55.5" customHeight="1">
      <c r="A94" s="50">
        <v>1343</v>
      </c>
      <c r="B94" s="19" t="s">
        <v>319</v>
      </c>
      <c r="C94" s="104"/>
      <c r="D94" s="20"/>
      <c r="E94" s="110">
        <f t="shared" si="0"/>
        <v>8392.6</v>
      </c>
      <c r="F94" s="9">
        <v>8392.6</v>
      </c>
      <c r="G94" s="9"/>
      <c r="H94" s="351">
        <f>SUM(I94:J94)</f>
        <v>3364.4</v>
      </c>
      <c r="I94" s="352">
        <v>3364.4</v>
      </c>
      <c r="J94" s="9"/>
      <c r="K94" s="351">
        <f>SUM(L94:M94)</f>
        <v>300</v>
      </c>
      <c r="L94" s="377">
        <v>300</v>
      </c>
      <c r="M94" s="9"/>
      <c r="N94" s="17">
        <f t="shared" si="14"/>
        <v>-3064.4</v>
      </c>
      <c r="O94" s="17">
        <f t="shared" si="14"/>
        <v>-3064.4</v>
      </c>
      <c r="P94" s="17">
        <f t="shared" si="14"/>
        <v>0</v>
      </c>
      <c r="Q94" s="16">
        <f>SUM(R94:S94)</f>
        <v>300</v>
      </c>
      <c r="R94" s="9">
        <v>300</v>
      </c>
      <c r="S94" s="9"/>
      <c r="T94" s="16">
        <f>SUM(U94:V94)</f>
        <v>300</v>
      </c>
      <c r="U94" s="9">
        <v>300</v>
      </c>
      <c r="V94" s="9"/>
      <c r="W94" s="42"/>
    </row>
    <row r="95" spans="1:23" s="53" customFormat="1" ht="50.25" customHeight="1">
      <c r="A95" s="14" t="s">
        <v>120</v>
      </c>
      <c r="B95" s="15" t="s">
        <v>121</v>
      </c>
      <c r="C95" s="103" t="s">
        <v>122</v>
      </c>
      <c r="D95" s="16"/>
      <c r="E95" s="110">
        <f t="shared" si="0"/>
        <v>19922.6</v>
      </c>
      <c r="F95" s="16">
        <f>SUM(F97+F119+F120)</f>
        <v>19922.6</v>
      </c>
      <c r="G95" s="16">
        <f>SUM(G97+G119+G120)</f>
        <v>0</v>
      </c>
      <c r="H95" s="16">
        <f>SUM(I95:J95)</f>
        <v>27926</v>
      </c>
      <c r="I95" s="16">
        <f>SUM(I97+I119+I120)</f>
        <v>27926</v>
      </c>
      <c r="J95" s="16">
        <f>SUM(J97+J119+J120)</f>
        <v>0</v>
      </c>
      <c r="K95" s="16">
        <f>SUM(L95:M95)</f>
        <v>39926</v>
      </c>
      <c r="L95" s="374">
        <f>SUM(L97+L119+L120)</f>
        <v>39926</v>
      </c>
      <c r="M95" s="16">
        <f>SUM(M97+M119+M120)</f>
        <v>0</v>
      </c>
      <c r="N95" s="17">
        <f t="shared" si="14"/>
        <v>12000</v>
      </c>
      <c r="O95" s="17">
        <f t="shared" si="14"/>
        <v>12000</v>
      </c>
      <c r="P95" s="17">
        <f t="shared" si="14"/>
        <v>0</v>
      </c>
      <c r="Q95" s="16">
        <f>SUM(R95:S95)</f>
        <v>43926</v>
      </c>
      <c r="R95" s="16">
        <v>43926</v>
      </c>
      <c r="S95" s="16">
        <f>SUM(S97+S119+S120)</f>
        <v>0</v>
      </c>
      <c r="T95" s="16">
        <f>SUM(U95:V95)</f>
        <v>45926</v>
      </c>
      <c r="U95" s="16">
        <v>45926</v>
      </c>
      <c r="V95" s="16">
        <f>SUM(V97+V119+V120)</f>
        <v>0</v>
      </c>
      <c r="W95" s="52"/>
    </row>
    <row r="96" spans="1:23" ht="12.75" customHeight="1">
      <c r="A96" s="18"/>
      <c r="B96" s="19" t="s">
        <v>5</v>
      </c>
      <c r="C96" s="104"/>
      <c r="D96" s="20"/>
      <c r="E96" s="110"/>
      <c r="F96" s="20"/>
      <c r="G96" s="20"/>
      <c r="H96" s="16"/>
      <c r="I96" s="20"/>
      <c r="J96" s="20"/>
      <c r="K96" s="16"/>
      <c r="L96" s="376"/>
      <c r="M96" s="20"/>
      <c r="N96" s="17"/>
      <c r="O96" s="17"/>
      <c r="P96" s="17"/>
      <c r="Q96" s="16"/>
      <c r="R96" s="20"/>
      <c r="S96" s="20"/>
      <c r="T96" s="16"/>
      <c r="U96" s="20"/>
      <c r="V96" s="20"/>
      <c r="W96" s="42"/>
    </row>
    <row r="97" spans="1:23" ht="72" customHeight="1">
      <c r="A97" s="18" t="s">
        <v>123</v>
      </c>
      <c r="B97" s="19" t="s">
        <v>124</v>
      </c>
      <c r="C97" s="104" t="s">
        <v>9</v>
      </c>
      <c r="D97" s="20"/>
      <c r="E97" s="110">
        <f aca="true" t="shared" si="15" ref="E97:E137">SUM(F97:G97)</f>
        <v>19922.6</v>
      </c>
      <c r="F97" s="16">
        <f>SUM(F99:F118)</f>
        <v>19922.6</v>
      </c>
      <c r="G97" s="16">
        <f>SUM(G99:G118)</f>
        <v>0</v>
      </c>
      <c r="H97" s="16">
        <f>SUM(I97:J97)</f>
        <v>27926</v>
      </c>
      <c r="I97" s="16">
        <f>SUM(I99:I118)</f>
        <v>27926</v>
      </c>
      <c r="J97" s="16">
        <f>SUM(J99:J118)</f>
        <v>0</v>
      </c>
      <c r="K97" s="16">
        <f>SUM(L97:M97)</f>
        <v>38926</v>
      </c>
      <c r="L97" s="374">
        <f>SUM(L99:L118)</f>
        <v>38926</v>
      </c>
      <c r="M97" s="16">
        <f>SUM(M99:M118)</f>
        <v>0</v>
      </c>
      <c r="N97" s="17">
        <f t="shared" si="14"/>
        <v>11000</v>
      </c>
      <c r="O97" s="17">
        <f t="shared" si="14"/>
        <v>11000</v>
      </c>
      <c r="P97" s="17">
        <f t="shared" si="14"/>
        <v>0</v>
      </c>
      <c r="Q97" s="351">
        <f>SUM(R97:S97)</f>
        <v>43926</v>
      </c>
      <c r="R97" s="379">
        <v>43926</v>
      </c>
      <c r="S97" s="16">
        <f>SUM(S99:S118)</f>
        <v>0</v>
      </c>
      <c r="T97" s="351">
        <f>SUM(U97:V97)</f>
        <v>45926</v>
      </c>
      <c r="U97" s="351">
        <v>45926</v>
      </c>
      <c r="V97" s="16">
        <f>SUM(V99:V118)</f>
        <v>0</v>
      </c>
      <c r="W97" s="58"/>
    </row>
    <row r="98" spans="1:23" ht="18" customHeight="1">
      <c r="A98" s="18"/>
      <c r="B98" s="19" t="s">
        <v>5</v>
      </c>
      <c r="C98" s="104"/>
      <c r="D98" s="20"/>
      <c r="E98" s="110"/>
      <c r="F98" s="20"/>
      <c r="G98" s="20"/>
      <c r="H98" s="16"/>
      <c r="I98" s="20"/>
      <c r="J98" s="20"/>
      <c r="K98" s="16"/>
      <c r="L98" s="376"/>
      <c r="M98" s="20"/>
      <c r="N98" s="17"/>
      <c r="O98" s="17"/>
      <c r="P98" s="17"/>
      <c r="Q98" s="16"/>
      <c r="R98" s="20"/>
      <c r="S98" s="20"/>
      <c r="T98" s="16"/>
      <c r="U98" s="20"/>
      <c r="V98" s="20"/>
      <c r="W98" s="42"/>
    </row>
    <row r="99" spans="1:23" ht="57" customHeight="1">
      <c r="A99" s="18" t="s">
        <v>125</v>
      </c>
      <c r="B99" s="19" t="s">
        <v>126</v>
      </c>
      <c r="C99" s="104" t="s">
        <v>9</v>
      </c>
      <c r="D99" s="20"/>
      <c r="E99" s="354">
        <f t="shared" si="15"/>
        <v>30</v>
      </c>
      <c r="F99" s="352">
        <v>30</v>
      </c>
      <c r="G99" s="20"/>
      <c r="H99" s="16">
        <f aca="true" t="shared" si="16" ref="H99:H118">SUM(I99:J99)</f>
        <v>0</v>
      </c>
      <c r="I99" s="20"/>
      <c r="J99" s="20"/>
      <c r="K99" s="16">
        <f aca="true" t="shared" si="17" ref="K99:K118">SUM(L99:M99)</f>
        <v>0</v>
      </c>
      <c r="L99" s="376"/>
      <c r="M99" s="20"/>
      <c r="N99" s="17">
        <f t="shared" si="14"/>
        <v>0</v>
      </c>
      <c r="O99" s="17">
        <f t="shared" si="14"/>
        <v>0</v>
      </c>
      <c r="P99" s="17">
        <f t="shared" si="14"/>
        <v>0</v>
      </c>
      <c r="Q99" s="16">
        <f aca="true" t="shared" si="18" ref="Q99:Q118">SUM(R99:S99)</f>
        <v>0</v>
      </c>
      <c r="R99" s="20"/>
      <c r="S99" s="20"/>
      <c r="T99" s="16">
        <f aca="true" t="shared" si="19" ref="T99:T118">SUM(U99:V99)</f>
        <v>0</v>
      </c>
      <c r="U99" s="20"/>
      <c r="V99" s="20"/>
      <c r="W99" s="42"/>
    </row>
    <row r="100" spans="1:23" ht="63">
      <c r="A100" s="18" t="s">
        <v>127</v>
      </c>
      <c r="B100" s="19" t="s">
        <v>128</v>
      </c>
      <c r="C100" s="104" t="s">
        <v>9</v>
      </c>
      <c r="D100" s="20"/>
      <c r="E100" s="110">
        <f t="shared" si="15"/>
        <v>0</v>
      </c>
      <c r="F100" s="20"/>
      <c r="G100" s="20"/>
      <c r="H100" s="16">
        <f t="shared" si="16"/>
        <v>0</v>
      </c>
      <c r="I100" s="20"/>
      <c r="J100" s="20"/>
      <c r="K100" s="16">
        <f t="shared" si="17"/>
        <v>0</v>
      </c>
      <c r="L100" s="376"/>
      <c r="M100" s="20"/>
      <c r="N100" s="17">
        <f t="shared" si="14"/>
        <v>0</v>
      </c>
      <c r="O100" s="17">
        <f t="shared" si="14"/>
        <v>0</v>
      </c>
      <c r="P100" s="17">
        <f t="shared" si="14"/>
        <v>0</v>
      </c>
      <c r="Q100" s="16">
        <f t="shared" si="18"/>
        <v>0</v>
      </c>
      <c r="R100" s="20"/>
      <c r="S100" s="20"/>
      <c r="T100" s="16">
        <f t="shared" si="19"/>
        <v>0</v>
      </c>
      <c r="U100" s="20"/>
      <c r="V100" s="20"/>
      <c r="W100" s="42"/>
    </row>
    <row r="101" spans="1:23" ht="47.25" customHeight="1">
      <c r="A101" s="18" t="s">
        <v>129</v>
      </c>
      <c r="B101" s="19" t="s">
        <v>130</v>
      </c>
      <c r="C101" s="104" t="s">
        <v>9</v>
      </c>
      <c r="D101" s="20"/>
      <c r="E101" s="354">
        <f t="shared" si="15"/>
        <v>30</v>
      </c>
      <c r="F101" s="352">
        <v>30</v>
      </c>
      <c r="G101" s="20"/>
      <c r="H101" s="16">
        <f t="shared" si="16"/>
        <v>0</v>
      </c>
      <c r="I101" s="20"/>
      <c r="J101" s="20"/>
      <c r="K101" s="16">
        <f t="shared" si="17"/>
        <v>0</v>
      </c>
      <c r="L101" s="376"/>
      <c r="M101" s="20"/>
      <c r="N101" s="17">
        <f t="shared" si="14"/>
        <v>0</v>
      </c>
      <c r="O101" s="17">
        <f t="shared" si="14"/>
        <v>0</v>
      </c>
      <c r="P101" s="17">
        <f t="shared" si="14"/>
        <v>0</v>
      </c>
      <c r="Q101" s="16">
        <f t="shared" si="18"/>
        <v>0</v>
      </c>
      <c r="R101" s="20"/>
      <c r="S101" s="20"/>
      <c r="T101" s="16">
        <f t="shared" si="19"/>
        <v>0</v>
      </c>
      <c r="U101" s="20"/>
      <c r="V101" s="20"/>
      <c r="W101" s="42"/>
    </row>
    <row r="102" spans="1:23" ht="57" customHeight="1">
      <c r="A102" s="18" t="s">
        <v>131</v>
      </c>
      <c r="B102" s="19" t="s">
        <v>132</v>
      </c>
      <c r="C102" s="104" t="s">
        <v>9</v>
      </c>
      <c r="D102" s="20"/>
      <c r="E102" s="110">
        <f t="shared" si="15"/>
        <v>0</v>
      </c>
      <c r="F102" s="20"/>
      <c r="G102" s="20"/>
      <c r="H102" s="16">
        <f t="shared" si="16"/>
        <v>0</v>
      </c>
      <c r="I102" s="20"/>
      <c r="J102" s="20"/>
      <c r="K102" s="16">
        <f t="shared" si="17"/>
        <v>0</v>
      </c>
      <c r="L102" s="376"/>
      <c r="M102" s="20"/>
      <c r="N102" s="17">
        <f t="shared" si="14"/>
        <v>0</v>
      </c>
      <c r="O102" s="17">
        <f t="shared" si="14"/>
        <v>0</v>
      </c>
      <c r="P102" s="17">
        <f t="shared" si="14"/>
        <v>0</v>
      </c>
      <c r="Q102" s="16">
        <f t="shared" si="18"/>
        <v>0</v>
      </c>
      <c r="R102" s="20"/>
      <c r="S102" s="20"/>
      <c r="T102" s="16">
        <f t="shared" si="19"/>
        <v>0</v>
      </c>
      <c r="U102" s="20"/>
      <c r="V102" s="20"/>
      <c r="W102" s="42"/>
    </row>
    <row r="103" spans="1:23" ht="31.5" customHeight="1">
      <c r="A103" s="18" t="s">
        <v>133</v>
      </c>
      <c r="B103" s="19" t="s">
        <v>134</v>
      </c>
      <c r="C103" s="104" t="s">
        <v>9</v>
      </c>
      <c r="D103" s="20"/>
      <c r="E103" s="354">
        <f t="shared" si="15"/>
        <v>276</v>
      </c>
      <c r="F103" s="352">
        <v>276</v>
      </c>
      <c r="G103" s="20"/>
      <c r="H103" s="351">
        <f t="shared" si="16"/>
        <v>300</v>
      </c>
      <c r="I103" s="352">
        <v>300</v>
      </c>
      <c r="J103" s="20"/>
      <c r="K103" s="351">
        <f t="shared" si="17"/>
        <v>300</v>
      </c>
      <c r="L103" s="377">
        <v>300</v>
      </c>
      <c r="M103" s="20"/>
      <c r="N103" s="17">
        <f t="shared" si="14"/>
        <v>0</v>
      </c>
      <c r="O103" s="17">
        <f t="shared" si="14"/>
        <v>0</v>
      </c>
      <c r="P103" s="17">
        <f t="shared" si="14"/>
        <v>0</v>
      </c>
      <c r="Q103" s="16">
        <f t="shared" si="18"/>
        <v>300</v>
      </c>
      <c r="R103" s="352">
        <v>300</v>
      </c>
      <c r="S103" s="20"/>
      <c r="T103" s="351">
        <f t="shared" si="19"/>
        <v>300</v>
      </c>
      <c r="U103" s="352">
        <v>300</v>
      </c>
      <c r="V103" s="20"/>
      <c r="W103" s="42"/>
    </row>
    <row r="104" spans="1:23" ht="31.5">
      <c r="A104" s="18" t="s">
        <v>316</v>
      </c>
      <c r="B104" s="19" t="s">
        <v>317</v>
      </c>
      <c r="C104" s="104"/>
      <c r="D104" s="20"/>
      <c r="E104" s="110">
        <f t="shared" si="15"/>
        <v>0</v>
      </c>
      <c r="F104" s="20"/>
      <c r="G104" s="20"/>
      <c r="H104" s="16">
        <f t="shared" si="16"/>
        <v>0</v>
      </c>
      <c r="I104" s="20"/>
      <c r="J104" s="20"/>
      <c r="K104" s="16">
        <f t="shared" si="17"/>
        <v>0</v>
      </c>
      <c r="L104" s="376"/>
      <c r="M104" s="20"/>
      <c r="N104" s="17">
        <f t="shared" si="14"/>
        <v>0</v>
      </c>
      <c r="O104" s="17">
        <f t="shared" si="14"/>
        <v>0</v>
      </c>
      <c r="P104" s="17">
        <f t="shared" si="14"/>
        <v>0</v>
      </c>
      <c r="Q104" s="16">
        <f t="shared" si="18"/>
        <v>0</v>
      </c>
      <c r="R104" s="20"/>
      <c r="S104" s="20"/>
      <c r="T104" s="16">
        <f t="shared" si="19"/>
        <v>0</v>
      </c>
      <c r="U104" s="20"/>
      <c r="V104" s="20"/>
      <c r="W104" s="42"/>
    </row>
    <row r="105" spans="1:23" ht="39" customHeight="1">
      <c r="A105" s="18" t="s">
        <v>135</v>
      </c>
      <c r="B105" s="19" t="s">
        <v>136</v>
      </c>
      <c r="C105" s="104" t="s">
        <v>9</v>
      </c>
      <c r="D105" s="20"/>
      <c r="E105" s="110">
        <f t="shared" si="15"/>
        <v>2610.2</v>
      </c>
      <c r="F105" s="9">
        <v>2610.2</v>
      </c>
      <c r="G105" s="20"/>
      <c r="H105" s="351">
        <f t="shared" si="16"/>
        <v>7000</v>
      </c>
      <c r="I105" s="352">
        <v>7000</v>
      </c>
      <c r="J105" s="20"/>
      <c r="K105" s="351">
        <f t="shared" si="17"/>
        <v>9000</v>
      </c>
      <c r="L105" s="377">
        <v>9000</v>
      </c>
      <c r="M105" s="20"/>
      <c r="N105" s="17">
        <f t="shared" si="14"/>
        <v>2000</v>
      </c>
      <c r="O105" s="17">
        <f t="shared" si="14"/>
        <v>2000</v>
      </c>
      <c r="P105" s="17">
        <f t="shared" si="14"/>
        <v>0</v>
      </c>
      <c r="Q105" s="16">
        <f t="shared" si="18"/>
        <v>12000</v>
      </c>
      <c r="R105" s="352">
        <v>12000</v>
      </c>
      <c r="S105" s="20"/>
      <c r="T105" s="16">
        <f t="shared" si="19"/>
        <v>14000</v>
      </c>
      <c r="U105" s="352">
        <v>14000</v>
      </c>
      <c r="V105" s="20"/>
      <c r="W105" s="42"/>
    </row>
    <row r="106" spans="1:23" ht="73.5">
      <c r="A106" s="18" t="s">
        <v>137</v>
      </c>
      <c r="B106" s="19" t="s">
        <v>138</v>
      </c>
      <c r="C106" s="104" t="s">
        <v>9</v>
      </c>
      <c r="D106" s="20"/>
      <c r="E106" s="110">
        <f t="shared" si="15"/>
        <v>0</v>
      </c>
      <c r="F106" s="20"/>
      <c r="G106" s="20"/>
      <c r="H106" s="16">
        <f t="shared" si="16"/>
        <v>0</v>
      </c>
      <c r="I106" s="20"/>
      <c r="J106" s="20"/>
      <c r="K106" s="16">
        <f t="shared" si="17"/>
        <v>0</v>
      </c>
      <c r="L106" s="376"/>
      <c r="M106" s="20"/>
      <c r="N106" s="17">
        <f t="shared" si="14"/>
        <v>0</v>
      </c>
      <c r="O106" s="17">
        <f t="shared" si="14"/>
        <v>0</v>
      </c>
      <c r="P106" s="17">
        <f t="shared" si="14"/>
        <v>0</v>
      </c>
      <c r="Q106" s="16">
        <f t="shared" si="18"/>
        <v>0</v>
      </c>
      <c r="R106" s="20"/>
      <c r="S106" s="20"/>
      <c r="T106" s="16">
        <f t="shared" si="19"/>
        <v>0</v>
      </c>
      <c r="U106" s="20"/>
      <c r="V106" s="20"/>
      <c r="W106" s="42"/>
    </row>
    <row r="107" spans="1:23" ht="10.5">
      <c r="A107" s="18" t="s">
        <v>310</v>
      </c>
      <c r="B107" s="19" t="s">
        <v>313</v>
      </c>
      <c r="C107" s="104"/>
      <c r="D107" s="20"/>
      <c r="E107" s="110">
        <f t="shared" si="15"/>
        <v>0</v>
      </c>
      <c r="F107" s="20"/>
      <c r="G107" s="20"/>
      <c r="H107" s="16">
        <f t="shared" si="16"/>
        <v>0</v>
      </c>
      <c r="I107" s="20"/>
      <c r="J107" s="20"/>
      <c r="K107" s="16">
        <f t="shared" si="17"/>
        <v>0</v>
      </c>
      <c r="L107" s="376"/>
      <c r="M107" s="20"/>
      <c r="N107" s="17">
        <f t="shared" si="14"/>
        <v>0</v>
      </c>
      <c r="O107" s="17">
        <f t="shared" si="14"/>
        <v>0</v>
      </c>
      <c r="P107" s="17">
        <f t="shared" si="14"/>
        <v>0</v>
      </c>
      <c r="Q107" s="16">
        <f t="shared" si="18"/>
        <v>0</v>
      </c>
      <c r="R107" s="20"/>
      <c r="S107" s="20"/>
      <c r="T107" s="16">
        <f t="shared" si="19"/>
        <v>0</v>
      </c>
      <c r="U107" s="20"/>
      <c r="V107" s="20"/>
      <c r="W107" s="42"/>
    </row>
    <row r="108" spans="1:23" ht="42">
      <c r="A108" s="18" t="s">
        <v>311</v>
      </c>
      <c r="B108" s="19" t="s">
        <v>314</v>
      </c>
      <c r="C108" s="104"/>
      <c r="D108" s="20"/>
      <c r="E108" s="110">
        <f t="shared" si="15"/>
        <v>0</v>
      </c>
      <c r="F108" s="20"/>
      <c r="G108" s="20"/>
      <c r="H108" s="16">
        <f t="shared" si="16"/>
        <v>0</v>
      </c>
      <c r="I108" s="20"/>
      <c r="J108" s="20"/>
      <c r="K108" s="16">
        <f t="shared" si="17"/>
        <v>0</v>
      </c>
      <c r="L108" s="376"/>
      <c r="M108" s="20"/>
      <c r="N108" s="17">
        <f t="shared" si="14"/>
        <v>0</v>
      </c>
      <c r="O108" s="17">
        <f t="shared" si="14"/>
        <v>0</v>
      </c>
      <c r="P108" s="17">
        <f t="shared" si="14"/>
        <v>0</v>
      </c>
      <c r="Q108" s="16">
        <f t="shared" si="18"/>
        <v>0</v>
      </c>
      <c r="R108" s="20"/>
      <c r="S108" s="20"/>
      <c r="T108" s="16">
        <f t="shared" si="19"/>
        <v>0</v>
      </c>
      <c r="U108" s="20"/>
      <c r="V108" s="20"/>
      <c r="W108" s="42"/>
    </row>
    <row r="109" spans="1:23" ht="80.25" customHeight="1">
      <c r="A109" s="18" t="s">
        <v>312</v>
      </c>
      <c r="B109" s="19" t="s">
        <v>315</v>
      </c>
      <c r="C109" s="104"/>
      <c r="D109" s="20"/>
      <c r="E109" s="110">
        <f t="shared" si="15"/>
        <v>0</v>
      </c>
      <c r="F109" s="20"/>
      <c r="G109" s="20"/>
      <c r="H109" s="16">
        <f t="shared" si="16"/>
        <v>0</v>
      </c>
      <c r="I109" s="20"/>
      <c r="J109" s="20"/>
      <c r="K109" s="351">
        <f t="shared" si="17"/>
        <v>9000</v>
      </c>
      <c r="L109" s="377">
        <v>9000</v>
      </c>
      <c r="M109" s="20"/>
      <c r="N109" s="17">
        <f t="shared" si="14"/>
        <v>9000</v>
      </c>
      <c r="O109" s="17">
        <f t="shared" si="14"/>
        <v>9000</v>
      </c>
      <c r="P109" s="17">
        <f t="shared" si="14"/>
        <v>0</v>
      </c>
      <c r="Q109" s="351">
        <f t="shared" si="18"/>
        <v>10000</v>
      </c>
      <c r="R109" s="352">
        <v>10000</v>
      </c>
      <c r="S109" s="20"/>
      <c r="T109" s="351">
        <f t="shared" si="19"/>
        <v>10000</v>
      </c>
      <c r="U109" s="352">
        <v>10000</v>
      </c>
      <c r="V109" s="20"/>
      <c r="W109" s="42"/>
    </row>
    <row r="110" spans="1:23" ht="48.75" customHeight="1">
      <c r="A110" s="18" t="s">
        <v>139</v>
      </c>
      <c r="B110" s="19" t="s">
        <v>140</v>
      </c>
      <c r="C110" s="104" t="s">
        <v>9</v>
      </c>
      <c r="D110" s="20"/>
      <c r="E110" s="110">
        <f t="shared" si="15"/>
        <v>0</v>
      </c>
      <c r="F110" s="20"/>
      <c r="G110" s="20"/>
      <c r="H110" s="16">
        <f t="shared" si="16"/>
        <v>0</v>
      </c>
      <c r="I110" s="20"/>
      <c r="J110" s="20"/>
      <c r="K110" s="16">
        <f t="shared" si="17"/>
        <v>0</v>
      </c>
      <c r="L110" s="376"/>
      <c r="M110" s="20"/>
      <c r="N110" s="17">
        <f t="shared" si="14"/>
        <v>0</v>
      </c>
      <c r="O110" s="17">
        <f t="shared" si="14"/>
        <v>0</v>
      </c>
      <c r="P110" s="17">
        <f t="shared" si="14"/>
        <v>0</v>
      </c>
      <c r="Q110" s="16">
        <f t="shared" si="18"/>
        <v>0</v>
      </c>
      <c r="R110" s="20"/>
      <c r="S110" s="20"/>
      <c r="T110" s="16">
        <f t="shared" si="19"/>
        <v>0</v>
      </c>
      <c r="U110" s="20"/>
      <c r="V110" s="20"/>
      <c r="W110" s="42"/>
    </row>
    <row r="111" spans="1:23" ht="30" customHeight="1">
      <c r="A111" s="18" t="s">
        <v>141</v>
      </c>
      <c r="B111" s="19" t="s">
        <v>142</v>
      </c>
      <c r="C111" s="104" t="s">
        <v>9</v>
      </c>
      <c r="D111" s="20"/>
      <c r="E111" s="110">
        <f t="shared" si="15"/>
        <v>13382.9</v>
      </c>
      <c r="F111" s="9">
        <v>13382.9</v>
      </c>
      <c r="G111" s="20"/>
      <c r="H111" s="351">
        <f t="shared" si="16"/>
        <v>16624</v>
      </c>
      <c r="I111" s="352">
        <v>16624</v>
      </c>
      <c r="J111" s="20"/>
      <c r="K111" s="16">
        <f t="shared" si="17"/>
        <v>16624</v>
      </c>
      <c r="L111" s="377">
        <v>16624</v>
      </c>
      <c r="M111" s="20"/>
      <c r="N111" s="17">
        <f t="shared" si="14"/>
        <v>0</v>
      </c>
      <c r="O111" s="17">
        <f t="shared" si="14"/>
        <v>0</v>
      </c>
      <c r="P111" s="17">
        <f t="shared" si="14"/>
        <v>0</v>
      </c>
      <c r="Q111" s="16">
        <f t="shared" si="18"/>
        <v>16624</v>
      </c>
      <c r="R111" s="352">
        <v>16624</v>
      </c>
      <c r="S111" s="20"/>
      <c r="T111" s="16">
        <f t="shared" si="19"/>
        <v>16624</v>
      </c>
      <c r="U111" s="352">
        <v>16624</v>
      </c>
      <c r="V111" s="20"/>
      <c r="W111" s="42"/>
    </row>
    <row r="112" spans="1:23" ht="48.75" customHeight="1">
      <c r="A112" s="18" t="s">
        <v>143</v>
      </c>
      <c r="B112" s="19" t="s">
        <v>144</v>
      </c>
      <c r="C112" s="104" t="s">
        <v>9</v>
      </c>
      <c r="D112" s="20"/>
      <c r="E112" s="354">
        <f t="shared" si="15"/>
        <v>3473</v>
      </c>
      <c r="F112" s="352">
        <v>3473</v>
      </c>
      <c r="G112" s="20"/>
      <c r="H112" s="351">
        <f t="shared" si="16"/>
        <v>3642</v>
      </c>
      <c r="I112" s="352">
        <v>3642</v>
      </c>
      <c r="J112" s="20"/>
      <c r="K112" s="351">
        <f t="shared" si="17"/>
        <v>3642</v>
      </c>
      <c r="L112" s="377">
        <v>3642</v>
      </c>
      <c r="M112" s="20"/>
      <c r="N112" s="17">
        <f t="shared" si="14"/>
        <v>0</v>
      </c>
      <c r="O112" s="17">
        <f t="shared" si="14"/>
        <v>0</v>
      </c>
      <c r="P112" s="17">
        <f t="shared" si="14"/>
        <v>0</v>
      </c>
      <c r="Q112" s="16">
        <f t="shared" si="18"/>
        <v>3642</v>
      </c>
      <c r="R112" s="352">
        <v>3642</v>
      </c>
      <c r="S112" s="20"/>
      <c r="T112" s="16">
        <f t="shared" si="19"/>
        <v>3642</v>
      </c>
      <c r="U112" s="352">
        <v>3642</v>
      </c>
      <c r="V112" s="20"/>
      <c r="W112" s="42"/>
    </row>
    <row r="113" spans="1:23" ht="69.75" customHeight="1">
      <c r="A113" s="18" t="s">
        <v>308</v>
      </c>
      <c r="B113" s="19" t="s">
        <v>309</v>
      </c>
      <c r="C113" s="104"/>
      <c r="D113" s="20"/>
      <c r="E113" s="110">
        <f t="shared" si="15"/>
        <v>0</v>
      </c>
      <c r="F113" s="20"/>
      <c r="G113" s="20"/>
      <c r="H113" s="16">
        <f t="shared" si="16"/>
        <v>0</v>
      </c>
      <c r="I113" s="20"/>
      <c r="J113" s="20"/>
      <c r="K113" s="16">
        <f t="shared" si="17"/>
        <v>0</v>
      </c>
      <c r="L113" s="20"/>
      <c r="M113" s="20"/>
      <c r="N113" s="17">
        <f t="shared" si="14"/>
        <v>0</v>
      </c>
      <c r="O113" s="17">
        <f t="shared" si="14"/>
        <v>0</v>
      </c>
      <c r="P113" s="17">
        <f t="shared" si="14"/>
        <v>0</v>
      </c>
      <c r="Q113" s="16">
        <f t="shared" si="18"/>
        <v>0</v>
      </c>
      <c r="R113" s="20"/>
      <c r="S113" s="20"/>
      <c r="T113" s="16">
        <f t="shared" si="19"/>
        <v>0</v>
      </c>
      <c r="U113" s="20"/>
      <c r="V113" s="20"/>
      <c r="W113" s="42"/>
    </row>
    <row r="114" spans="1:23" ht="48.75" customHeight="1">
      <c r="A114" s="18" t="s">
        <v>145</v>
      </c>
      <c r="B114" s="19" t="s">
        <v>146</v>
      </c>
      <c r="C114" s="104" t="s">
        <v>9</v>
      </c>
      <c r="D114" s="20"/>
      <c r="E114" s="110">
        <f t="shared" si="15"/>
        <v>0</v>
      </c>
      <c r="F114" s="20"/>
      <c r="G114" s="20"/>
      <c r="H114" s="16">
        <f t="shared" si="16"/>
        <v>0</v>
      </c>
      <c r="I114" s="20"/>
      <c r="J114" s="20"/>
      <c r="K114" s="16">
        <f t="shared" si="17"/>
        <v>0</v>
      </c>
      <c r="L114" s="20"/>
      <c r="M114" s="20"/>
      <c r="N114" s="17">
        <f t="shared" si="14"/>
        <v>0</v>
      </c>
      <c r="O114" s="17">
        <f t="shared" si="14"/>
        <v>0</v>
      </c>
      <c r="P114" s="17">
        <f t="shared" si="14"/>
        <v>0</v>
      </c>
      <c r="Q114" s="16">
        <f t="shared" si="18"/>
        <v>0</v>
      </c>
      <c r="R114" s="20"/>
      <c r="S114" s="20"/>
      <c r="T114" s="16">
        <f t="shared" si="19"/>
        <v>0</v>
      </c>
      <c r="U114" s="20"/>
      <c r="V114" s="20"/>
      <c r="W114" s="42"/>
    </row>
    <row r="115" spans="1:23" ht="80.25" customHeight="1">
      <c r="A115" s="18" t="s">
        <v>147</v>
      </c>
      <c r="B115" s="19" t="s">
        <v>148</v>
      </c>
      <c r="C115" s="104" t="s">
        <v>9</v>
      </c>
      <c r="D115" s="20"/>
      <c r="E115" s="110">
        <f t="shared" si="15"/>
        <v>0</v>
      </c>
      <c r="F115" s="20"/>
      <c r="G115" s="20"/>
      <c r="H115" s="16">
        <f t="shared" si="16"/>
        <v>0</v>
      </c>
      <c r="I115" s="20"/>
      <c r="J115" s="20"/>
      <c r="K115" s="16">
        <f t="shared" si="17"/>
        <v>0</v>
      </c>
      <c r="L115" s="20"/>
      <c r="M115" s="20"/>
      <c r="N115" s="17">
        <f t="shared" si="14"/>
        <v>0</v>
      </c>
      <c r="O115" s="17">
        <f t="shared" si="14"/>
        <v>0</v>
      </c>
      <c r="P115" s="17">
        <f t="shared" si="14"/>
        <v>0</v>
      </c>
      <c r="Q115" s="16">
        <f t="shared" si="18"/>
        <v>0</v>
      </c>
      <c r="R115" s="20"/>
      <c r="S115" s="20"/>
      <c r="T115" s="16">
        <f t="shared" si="19"/>
        <v>0</v>
      </c>
      <c r="U115" s="20"/>
      <c r="V115" s="20"/>
      <c r="W115" s="42"/>
    </row>
    <row r="116" spans="1:23" ht="28.5" customHeight="1">
      <c r="A116" s="18" t="s">
        <v>149</v>
      </c>
      <c r="B116" s="19" t="s">
        <v>150</v>
      </c>
      <c r="C116" s="104" t="s">
        <v>9</v>
      </c>
      <c r="D116" s="20"/>
      <c r="E116" s="110">
        <f t="shared" si="15"/>
        <v>0</v>
      </c>
      <c r="F116" s="20"/>
      <c r="G116" s="20"/>
      <c r="H116" s="16">
        <f t="shared" si="16"/>
        <v>0</v>
      </c>
      <c r="I116" s="20"/>
      <c r="J116" s="20"/>
      <c r="K116" s="16">
        <f t="shared" si="17"/>
        <v>0</v>
      </c>
      <c r="L116" s="20"/>
      <c r="M116" s="20"/>
      <c r="N116" s="17">
        <f t="shared" si="14"/>
        <v>0</v>
      </c>
      <c r="O116" s="17">
        <f t="shared" si="14"/>
        <v>0</v>
      </c>
      <c r="P116" s="17">
        <f t="shared" si="14"/>
        <v>0</v>
      </c>
      <c r="Q116" s="16">
        <f t="shared" si="18"/>
        <v>0</v>
      </c>
      <c r="R116" s="20"/>
      <c r="S116" s="20"/>
      <c r="T116" s="16">
        <f t="shared" si="19"/>
        <v>0</v>
      </c>
      <c r="U116" s="20"/>
      <c r="V116" s="20"/>
      <c r="W116" s="42"/>
    </row>
    <row r="117" spans="1:23" ht="24" customHeight="1">
      <c r="A117" s="18" t="s">
        <v>151</v>
      </c>
      <c r="B117" s="19" t="s">
        <v>152</v>
      </c>
      <c r="C117" s="104" t="s">
        <v>9</v>
      </c>
      <c r="D117" s="20"/>
      <c r="E117" s="354">
        <f t="shared" si="15"/>
        <v>120.5</v>
      </c>
      <c r="F117" s="352">
        <v>120.5</v>
      </c>
      <c r="G117" s="20"/>
      <c r="H117" s="351">
        <f t="shared" si="16"/>
        <v>360</v>
      </c>
      <c r="I117" s="352">
        <v>360</v>
      </c>
      <c r="J117" s="20"/>
      <c r="K117" s="351">
        <f t="shared" si="17"/>
        <v>360</v>
      </c>
      <c r="L117" s="377">
        <v>360</v>
      </c>
      <c r="M117" s="20"/>
      <c r="N117" s="17">
        <f t="shared" si="14"/>
        <v>0</v>
      </c>
      <c r="O117" s="17">
        <f t="shared" si="14"/>
        <v>0</v>
      </c>
      <c r="P117" s="17">
        <f t="shared" si="14"/>
        <v>0</v>
      </c>
      <c r="Q117" s="351">
        <f t="shared" si="18"/>
        <v>360</v>
      </c>
      <c r="R117" s="352">
        <v>360</v>
      </c>
      <c r="S117" s="20"/>
      <c r="T117" s="351">
        <f t="shared" si="19"/>
        <v>360</v>
      </c>
      <c r="U117" s="352">
        <v>360</v>
      </c>
      <c r="V117" s="20"/>
      <c r="W117" s="42"/>
    </row>
    <row r="118" spans="1:23" ht="24" customHeight="1">
      <c r="A118" s="18" t="s">
        <v>153</v>
      </c>
      <c r="B118" s="19" t="s">
        <v>154</v>
      </c>
      <c r="C118" s="104" t="s">
        <v>9</v>
      </c>
      <c r="D118" s="20"/>
      <c r="E118" s="110">
        <f t="shared" si="15"/>
        <v>0</v>
      </c>
      <c r="F118" s="20"/>
      <c r="G118" s="20"/>
      <c r="H118" s="16">
        <f t="shared" si="16"/>
        <v>0</v>
      </c>
      <c r="I118" s="20"/>
      <c r="J118" s="20"/>
      <c r="K118" s="16">
        <f t="shared" si="17"/>
        <v>0</v>
      </c>
      <c r="L118" s="376"/>
      <c r="M118" s="20"/>
      <c r="N118" s="17">
        <f t="shared" si="14"/>
        <v>0</v>
      </c>
      <c r="O118" s="17">
        <f t="shared" si="14"/>
        <v>0</v>
      </c>
      <c r="P118" s="17">
        <f t="shared" si="14"/>
        <v>0</v>
      </c>
      <c r="Q118" s="16">
        <f t="shared" si="18"/>
        <v>0</v>
      </c>
      <c r="R118" s="20"/>
      <c r="S118" s="20"/>
      <c r="T118" s="16">
        <f t="shared" si="19"/>
        <v>0</v>
      </c>
      <c r="U118" s="20"/>
      <c r="V118" s="20"/>
      <c r="W118" s="42"/>
    </row>
    <row r="119" spans="1:23" ht="36.75" customHeight="1">
      <c r="A119" s="18" t="s">
        <v>155</v>
      </c>
      <c r="B119" s="19" t="s">
        <v>156</v>
      </c>
      <c r="C119" s="104" t="s">
        <v>9</v>
      </c>
      <c r="D119" s="20"/>
      <c r="E119" s="110">
        <f t="shared" si="15"/>
        <v>0</v>
      </c>
      <c r="F119" s="20"/>
      <c r="G119" s="20"/>
      <c r="H119" s="16">
        <f>SUM(I119:J119)</f>
        <v>0</v>
      </c>
      <c r="I119" s="20"/>
      <c r="J119" s="20"/>
      <c r="K119" s="16">
        <f>SUM(L119:M119)</f>
        <v>1000</v>
      </c>
      <c r="L119" s="378">
        <v>1000</v>
      </c>
      <c r="M119" s="20"/>
      <c r="N119" s="17">
        <f t="shared" si="14"/>
        <v>1000</v>
      </c>
      <c r="O119" s="17">
        <f t="shared" si="14"/>
        <v>1000</v>
      </c>
      <c r="P119" s="17">
        <f t="shared" si="14"/>
        <v>0</v>
      </c>
      <c r="Q119" s="351">
        <f>SUM(R119:S119)</f>
        <v>1000</v>
      </c>
      <c r="R119" s="352">
        <v>1000</v>
      </c>
      <c r="S119" s="20"/>
      <c r="T119" s="351">
        <f>SUM(U119:V119)</f>
        <v>1000</v>
      </c>
      <c r="U119" s="352">
        <v>1000</v>
      </c>
      <c r="V119" s="20"/>
      <c r="W119" s="42"/>
    </row>
    <row r="120" spans="1:23" ht="21">
      <c r="A120" s="50">
        <v>1353</v>
      </c>
      <c r="B120" s="19" t="s">
        <v>307</v>
      </c>
      <c r="C120" s="104"/>
      <c r="D120" s="20"/>
      <c r="E120" s="110">
        <f t="shared" si="15"/>
        <v>0</v>
      </c>
      <c r="F120" s="20"/>
      <c r="G120" s="20"/>
      <c r="H120" s="16">
        <f>SUM(I120:J120)</f>
        <v>0</v>
      </c>
      <c r="I120" s="20"/>
      <c r="J120" s="20"/>
      <c r="K120" s="16">
        <f>SUM(L120:M120)</f>
        <v>0</v>
      </c>
      <c r="L120" s="376"/>
      <c r="M120" s="20"/>
      <c r="N120" s="17">
        <f t="shared" si="14"/>
        <v>0</v>
      </c>
      <c r="O120" s="17">
        <f t="shared" si="14"/>
        <v>0</v>
      </c>
      <c r="P120" s="17">
        <f t="shared" si="14"/>
        <v>0</v>
      </c>
      <c r="Q120" s="16">
        <f>SUM(R120:S120)</f>
        <v>0</v>
      </c>
      <c r="R120" s="20"/>
      <c r="S120" s="20"/>
      <c r="T120" s="16">
        <f>SUM(U120:V120)</f>
        <v>0</v>
      </c>
      <c r="U120" s="20"/>
      <c r="V120" s="20"/>
      <c r="W120" s="42"/>
    </row>
    <row r="121" spans="1:23" s="6" customFormat="1" ht="50.25" customHeight="1">
      <c r="A121" s="14" t="s">
        <v>157</v>
      </c>
      <c r="B121" s="15" t="s">
        <v>184</v>
      </c>
      <c r="C121" s="103" t="s">
        <v>158</v>
      </c>
      <c r="D121" s="16"/>
      <c r="E121" s="354">
        <f t="shared" si="15"/>
        <v>600</v>
      </c>
      <c r="F121" s="351">
        <f>SUM(F123:F124)</f>
        <v>600</v>
      </c>
      <c r="G121" s="16">
        <f>SUM(G123:G124)</f>
        <v>0</v>
      </c>
      <c r="H121" s="16">
        <f aca="true" t="shared" si="20" ref="H121:H137">SUM(I121:J121)</f>
        <v>0</v>
      </c>
      <c r="I121" s="16">
        <f>SUM(I123:I124)</f>
        <v>0</v>
      </c>
      <c r="J121" s="16">
        <f>SUM(J123:J124)</f>
        <v>0</v>
      </c>
      <c r="K121" s="16">
        <f aca="true" t="shared" si="21" ref="K121:K137">SUM(L121:M121)</f>
        <v>0</v>
      </c>
      <c r="L121" s="374">
        <f>SUM(L123:L124)</f>
        <v>0</v>
      </c>
      <c r="M121" s="16">
        <f>SUM(M123:M124)</f>
        <v>0</v>
      </c>
      <c r="N121" s="17">
        <f t="shared" si="14"/>
        <v>0</v>
      </c>
      <c r="O121" s="17">
        <f t="shared" si="14"/>
        <v>0</v>
      </c>
      <c r="P121" s="17">
        <f t="shared" si="14"/>
        <v>0</v>
      </c>
      <c r="Q121" s="16">
        <f aca="true" t="shared" si="22" ref="Q121:Q137">SUM(R121:S121)</f>
        <v>0</v>
      </c>
      <c r="R121" s="16">
        <f>SUM(R123:R124)</f>
        <v>0</v>
      </c>
      <c r="S121" s="16">
        <f>SUM(S123:S124)</f>
        <v>0</v>
      </c>
      <c r="T121" s="16">
        <f aca="true" t="shared" si="23" ref="T121:T137">SUM(U121:V121)</f>
        <v>0</v>
      </c>
      <c r="U121" s="16">
        <f>SUM(U123:U124)</f>
        <v>0</v>
      </c>
      <c r="V121" s="16">
        <f>SUM(V123:V124)</f>
        <v>0</v>
      </c>
      <c r="W121" s="41"/>
    </row>
    <row r="122" spans="1:23" ht="19.5" customHeight="1">
      <c r="A122" s="18"/>
      <c r="B122" s="19" t="s">
        <v>5</v>
      </c>
      <c r="C122" s="104"/>
      <c r="D122" s="20"/>
      <c r="E122" s="110"/>
      <c r="F122" s="20"/>
      <c r="G122" s="20"/>
      <c r="H122" s="16"/>
      <c r="I122" s="20"/>
      <c r="J122" s="20"/>
      <c r="K122" s="16"/>
      <c r="L122" s="375"/>
      <c r="M122" s="21"/>
      <c r="N122" s="17"/>
      <c r="O122" s="17"/>
      <c r="P122" s="17"/>
      <c r="Q122" s="16"/>
      <c r="R122" s="21"/>
      <c r="S122" s="21"/>
      <c r="T122" s="16"/>
      <c r="U122" s="21"/>
      <c r="V122" s="21"/>
      <c r="W122" s="42"/>
    </row>
    <row r="123" spans="1:23" ht="45.75" customHeight="1">
      <c r="A123" s="18" t="s">
        <v>159</v>
      </c>
      <c r="B123" s="19" t="s">
        <v>160</v>
      </c>
      <c r="C123" s="104" t="s">
        <v>9</v>
      </c>
      <c r="D123" s="20"/>
      <c r="E123" s="354">
        <f t="shared" si="15"/>
        <v>600</v>
      </c>
      <c r="F123" s="352">
        <v>600</v>
      </c>
      <c r="G123" s="20"/>
      <c r="H123" s="16">
        <f t="shared" si="20"/>
        <v>0</v>
      </c>
      <c r="I123" s="20"/>
      <c r="J123" s="20"/>
      <c r="K123" s="16">
        <f t="shared" si="21"/>
        <v>0</v>
      </c>
      <c r="L123" s="375"/>
      <c r="M123" s="21"/>
      <c r="N123" s="17">
        <f t="shared" si="14"/>
        <v>0</v>
      </c>
      <c r="O123" s="17">
        <f t="shared" si="14"/>
        <v>0</v>
      </c>
      <c r="P123" s="17">
        <f t="shared" si="14"/>
        <v>0</v>
      </c>
      <c r="Q123" s="16">
        <f t="shared" si="22"/>
        <v>0</v>
      </c>
      <c r="R123" s="21">
        <v>0</v>
      </c>
      <c r="S123" s="21"/>
      <c r="T123" s="16">
        <f t="shared" si="23"/>
        <v>0</v>
      </c>
      <c r="U123" s="21">
        <v>0</v>
      </c>
      <c r="V123" s="21"/>
      <c r="W123" s="42"/>
    </row>
    <row r="124" spans="1:23" ht="38.25" customHeight="1">
      <c r="A124" s="18" t="s">
        <v>161</v>
      </c>
      <c r="B124" s="19" t="s">
        <v>162</v>
      </c>
      <c r="C124" s="104" t="s">
        <v>9</v>
      </c>
      <c r="D124" s="20"/>
      <c r="E124" s="110">
        <f t="shared" si="15"/>
        <v>0</v>
      </c>
      <c r="F124" s="20"/>
      <c r="G124" s="20"/>
      <c r="H124" s="16">
        <f t="shared" si="20"/>
        <v>0</v>
      </c>
      <c r="I124" s="20"/>
      <c r="J124" s="20"/>
      <c r="K124" s="16">
        <f t="shared" si="21"/>
        <v>0</v>
      </c>
      <c r="L124" s="375"/>
      <c r="M124" s="21"/>
      <c r="N124" s="17">
        <f t="shared" si="14"/>
        <v>0</v>
      </c>
      <c r="O124" s="17">
        <f t="shared" si="14"/>
        <v>0</v>
      </c>
      <c r="P124" s="17">
        <f t="shared" si="14"/>
        <v>0</v>
      </c>
      <c r="Q124" s="16">
        <f t="shared" si="22"/>
        <v>0</v>
      </c>
      <c r="R124" s="21"/>
      <c r="S124" s="21"/>
      <c r="T124" s="16">
        <f t="shared" si="23"/>
        <v>0</v>
      </c>
      <c r="U124" s="21"/>
      <c r="V124" s="21"/>
      <c r="W124" s="42"/>
    </row>
    <row r="125" spans="1:23" s="6" customFormat="1" ht="50.25" customHeight="1">
      <c r="A125" s="14" t="s">
        <v>163</v>
      </c>
      <c r="B125" s="15" t="s">
        <v>164</v>
      </c>
      <c r="C125" s="103" t="s">
        <v>165</v>
      </c>
      <c r="D125" s="16"/>
      <c r="E125" s="110">
        <f t="shared" si="15"/>
        <v>0</v>
      </c>
      <c r="F125" s="16">
        <f>SUM(F127:F128)</f>
        <v>0</v>
      </c>
      <c r="G125" s="16">
        <f>SUM(G127:G128)</f>
        <v>0</v>
      </c>
      <c r="H125" s="16">
        <f t="shared" si="20"/>
        <v>0</v>
      </c>
      <c r="I125" s="16">
        <f>SUM(I127:I128)</f>
        <v>0</v>
      </c>
      <c r="J125" s="16">
        <f>SUM(J127:J128)</f>
        <v>0</v>
      </c>
      <c r="K125" s="16">
        <f t="shared" si="21"/>
        <v>0</v>
      </c>
      <c r="L125" s="374">
        <f>SUM(L127:L128)</f>
        <v>0</v>
      </c>
      <c r="M125" s="16">
        <f>SUM(M127:M128)</f>
        <v>0</v>
      </c>
      <c r="N125" s="17">
        <f t="shared" si="14"/>
        <v>0</v>
      </c>
      <c r="O125" s="17">
        <f t="shared" si="14"/>
        <v>0</v>
      </c>
      <c r="P125" s="17">
        <f t="shared" si="14"/>
        <v>0</v>
      </c>
      <c r="Q125" s="16">
        <f t="shared" si="22"/>
        <v>0</v>
      </c>
      <c r="R125" s="16">
        <f>SUM(R127:R128)</f>
        <v>0</v>
      </c>
      <c r="S125" s="16">
        <f>SUM(S127:S128)</f>
        <v>0</v>
      </c>
      <c r="T125" s="16">
        <f t="shared" si="23"/>
        <v>0</v>
      </c>
      <c r="U125" s="16">
        <f>SUM(U127:U128)</f>
        <v>0</v>
      </c>
      <c r="V125" s="16">
        <f>SUM(V127:V128)</f>
        <v>0</v>
      </c>
      <c r="W125" s="41"/>
    </row>
    <row r="126" spans="1:23" ht="20.25" customHeight="1">
      <c r="A126" s="18"/>
      <c r="B126" s="19" t="s">
        <v>5</v>
      </c>
      <c r="C126" s="104"/>
      <c r="D126" s="20"/>
      <c r="E126" s="110"/>
      <c r="F126" s="20"/>
      <c r="G126" s="20"/>
      <c r="H126" s="16"/>
      <c r="I126" s="20"/>
      <c r="J126" s="20"/>
      <c r="K126" s="16"/>
      <c r="L126" s="376"/>
      <c r="M126" s="20"/>
      <c r="N126" s="17"/>
      <c r="O126" s="17"/>
      <c r="P126" s="17"/>
      <c r="Q126" s="16"/>
      <c r="R126" s="20"/>
      <c r="S126" s="20"/>
      <c r="T126" s="16"/>
      <c r="U126" s="20"/>
      <c r="V126" s="20"/>
      <c r="W126" s="42"/>
    </row>
    <row r="127" spans="1:23" ht="52.5">
      <c r="A127" s="50">
        <v>1371</v>
      </c>
      <c r="B127" s="19" t="s">
        <v>306</v>
      </c>
      <c r="C127" s="104"/>
      <c r="D127" s="20"/>
      <c r="E127" s="110">
        <f t="shared" si="15"/>
        <v>0</v>
      </c>
      <c r="F127" s="20"/>
      <c r="G127" s="20"/>
      <c r="H127" s="16">
        <f>SUM(I127:J127)</f>
        <v>0</v>
      </c>
      <c r="I127" s="20"/>
      <c r="J127" s="20"/>
      <c r="K127" s="16">
        <f>SUM(L127:M127)</f>
        <v>0</v>
      </c>
      <c r="L127" s="376"/>
      <c r="M127" s="20"/>
      <c r="N127" s="17">
        <f t="shared" si="14"/>
        <v>0</v>
      </c>
      <c r="O127" s="17">
        <f t="shared" si="14"/>
        <v>0</v>
      </c>
      <c r="P127" s="17">
        <f t="shared" si="14"/>
        <v>0</v>
      </c>
      <c r="Q127" s="16">
        <f>SUM(R127:S127)</f>
        <v>0</v>
      </c>
      <c r="R127" s="20"/>
      <c r="S127" s="20"/>
      <c r="T127" s="16">
        <f>SUM(U127:V127)</f>
        <v>0</v>
      </c>
      <c r="U127" s="20"/>
      <c r="V127" s="20"/>
      <c r="W127" s="42"/>
    </row>
    <row r="128" spans="1:23" ht="67.5" customHeight="1">
      <c r="A128" s="18" t="s">
        <v>166</v>
      </c>
      <c r="B128" s="19" t="s">
        <v>167</v>
      </c>
      <c r="C128" s="104" t="s">
        <v>9</v>
      </c>
      <c r="D128" s="20"/>
      <c r="E128" s="110">
        <f t="shared" si="15"/>
        <v>0</v>
      </c>
      <c r="F128" s="20"/>
      <c r="G128" s="20"/>
      <c r="H128" s="16">
        <f>SUM(I128:J128)</f>
        <v>0</v>
      </c>
      <c r="I128" s="20"/>
      <c r="J128" s="20"/>
      <c r="K128" s="16">
        <f>SUM(L128:M128)</f>
        <v>0</v>
      </c>
      <c r="L128" s="376"/>
      <c r="M128" s="20"/>
      <c r="N128" s="17">
        <f t="shared" si="14"/>
        <v>0</v>
      </c>
      <c r="O128" s="17">
        <f t="shared" si="14"/>
        <v>0</v>
      </c>
      <c r="P128" s="17">
        <f t="shared" si="14"/>
        <v>0</v>
      </c>
      <c r="Q128" s="16">
        <f>SUM(R128:S128)</f>
        <v>0</v>
      </c>
      <c r="R128" s="20"/>
      <c r="S128" s="20"/>
      <c r="T128" s="16">
        <f>SUM(U128:V128)</f>
        <v>0</v>
      </c>
      <c r="U128" s="20"/>
      <c r="V128" s="20"/>
      <c r="W128" s="42"/>
    </row>
    <row r="129" spans="1:23" s="6" customFormat="1" ht="42.75" customHeight="1">
      <c r="A129" s="14" t="s">
        <v>168</v>
      </c>
      <c r="B129" s="15" t="s">
        <v>169</v>
      </c>
      <c r="C129" s="103" t="s">
        <v>170</v>
      </c>
      <c r="D129" s="16"/>
      <c r="E129" s="110">
        <f t="shared" si="15"/>
        <v>33000</v>
      </c>
      <c r="F129" s="16">
        <f>SUM(F131:F132)</f>
        <v>0</v>
      </c>
      <c r="G129" s="16">
        <f>SUM(G131:G132)</f>
        <v>33000</v>
      </c>
      <c r="H129" s="16">
        <f t="shared" si="20"/>
        <v>0</v>
      </c>
      <c r="I129" s="16">
        <f>SUM(I131:I132)</f>
        <v>0</v>
      </c>
      <c r="J129" s="16">
        <f>SUM(J131:J132)</f>
        <v>0</v>
      </c>
      <c r="K129" s="16">
        <f t="shared" si="21"/>
        <v>0</v>
      </c>
      <c r="L129" s="374">
        <f>SUM(L131:L132)</f>
        <v>0</v>
      </c>
      <c r="M129" s="16">
        <f>SUM(M131:M132)</f>
        <v>0</v>
      </c>
      <c r="N129" s="17">
        <f t="shared" si="14"/>
        <v>0</v>
      </c>
      <c r="O129" s="17">
        <f t="shared" si="14"/>
        <v>0</v>
      </c>
      <c r="P129" s="17">
        <f t="shared" si="14"/>
        <v>0</v>
      </c>
      <c r="Q129" s="16">
        <f t="shared" si="22"/>
        <v>0</v>
      </c>
      <c r="R129" s="16">
        <f>SUM(R131:R132)</f>
        <v>0</v>
      </c>
      <c r="S129" s="16">
        <f>SUM(S131:S132)</f>
        <v>0</v>
      </c>
      <c r="T129" s="16">
        <f t="shared" si="23"/>
        <v>0</v>
      </c>
      <c r="U129" s="16">
        <f>SUM(U131:U132)</f>
        <v>0</v>
      </c>
      <c r="V129" s="16">
        <f>SUM(V131:V132)</f>
        <v>0</v>
      </c>
      <c r="W129" s="41"/>
    </row>
    <row r="130" spans="1:23" ht="20.25" customHeight="1">
      <c r="A130" s="18"/>
      <c r="B130" s="19" t="s">
        <v>5</v>
      </c>
      <c r="C130" s="104"/>
      <c r="D130" s="20"/>
      <c r="E130" s="110"/>
      <c r="F130" s="20"/>
      <c r="G130" s="20"/>
      <c r="H130" s="16"/>
      <c r="I130" s="20"/>
      <c r="J130" s="20"/>
      <c r="K130" s="16"/>
      <c r="L130" s="376"/>
      <c r="M130" s="20"/>
      <c r="N130" s="17"/>
      <c r="O130" s="17"/>
      <c r="P130" s="17"/>
      <c r="Q130" s="16"/>
      <c r="R130" s="20"/>
      <c r="S130" s="20"/>
      <c r="T130" s="16"/>
      <c r="U130" s="20"/>
      <c r="V130" s="20"/>
      <c r="W130" s="42"/>
    </row>
    <row r="131" spans="1:23" ht="78.75" customHeight="1">
      <c r="A131" s="18" t="s">
        <v>171</v>
      </c>
      <c r="B131" s="19" t="s">
        <v>172</v>
      </c>
      <c r="C131" s="104"/>
      <c r="D131" s="20"/>
      <c r="E131" s="110">
        <f>SUM(F131:G131)</f>
        <v>0</v>
      </c>
      <c r="F131" s="20"/>
      <c r="G131" s="20"/>
      <c r="H131" s="16">
        <f>SUM(I131:J131)</f>
        <v>0</v>
      </c>
      <c r="I131" s="20"/>
      <c r="J131" s="20"/>
      <c r="K131" s="16">
        <f>SUM(L131:M131)</f>
        <v>0</v>
      </c>
      <c r="L131" s="376"/>
      <c r="M131" s="20"/>
      <c r="N131" s="17">
        <f t="shared" si="14"/>
        <v>0</v>
      </c>
      <c r="O131" s="17">
        <f t="shared" si="14"/>
        <v>0</v>
      </c>
      <c r="P131" s="17">
        <f t="shared" si="14"/>
        <v>0</v>
      </c>
      <c r="Q131" s="16">
        <f>SUM(R131:S131)</f>
        <v>0</v>
      </c>
      <c r="R131" s="20"/>
      <c r="S131" s="20"/>
      <c r="T131" s="16">
        <f>SUM(U131:V131)</f>
        <v>0</v>
      </c>
      <c r="U131" s="20"/>
      <c r="V131" s="20"/>
      <c r="W131" s="42"/>
    </row>
    <row r="132" spans="1:23" ht="53.25" customHeight="1">
      <c r="A132" s="50">
        <v>1382</v>
      </c>
      <c r="B132" s="19" t="s">
        <v>305</v>
      </c>
      <c r="C132" s="104"/>
      <c r="D132" s="20"/>
      <c r="E132" s="354">
        <f>SUM(F132:G132)</f>
        <v>33000</v>
      </c>
      <c r="F132" s="20"/>
      <c r="G132" s="352">
        <v>33000</v>
      </c>
      <c r="H132" s="16">
        <f>SUM(I132:J132)</f>
        <v>0</v>
      </c>
      <c r="I132" s="20"/>
      <c r="J132" s="20"/>
      <c r="K132" s="16">
        <f>SUM(L132:M132)</f>
        <v>0</v>
      </c>
      <c r="L132" s="376"/>
      <c r="M132" s="20"/>
      <c r="N132" s="17">
        <f t="shared" si="14"/>
        <v>0</v>
      </c>
      <c r="O132" s="17">
        <f t="shared" si="14"/>
        <v>0</v>
      </c>
      <c r="P132" s="17">
        <f t="shared" si="14"/>
        <v>0</v>
      </c>
      <c r="Q132" s="16">
        <f>SUM(R132:S132)</f>
        <v>0</v>
      </c>
      <c r="R132" s="20"/>
      <c r="S132" s="20"/>
      <c r="T132" s="16">
        <f>SUM(U132:V132)</f>
        <v>0</v>
      </c>
      <c r="U132" s="20"/>
      <c r="V132" s="20"/>
      <c r="W132" s="42"/>
    </row>
    <row r="133" spans="1:23" s="6" customFormat="1" ht="42" customHeight="1">
      <c r="A133" s="14" t="s">
        <v>173</v>
      </c>
      <c r="B133" s="15" t="s">
        <v>174</v>
      </c>
      <c r="C133" s="103" t="s">
        <v>175</v>
      </c>
      <c r="D133" s="16"/>
      <c r="E133" s="354">
        <f t="shared" si="15"/>
        <v>175708.6</v>
      </c>
      <c r="F133" s="16">
        <f>SUM(F135:F137)</f>
        <v>-4291.4</v>
      </c>
      <c r="G133" s="351">
        <f>SUM(G135:G137)</f>
        <v>180000</v>
      </c>
      <c r="H133" s="351">
        <f t="shared" si="20"/>
        <v>40000</v>
      </c>
      <c r="I133" s="16">
        <f>SUM(I135:I137)</f>
        <v>0</v>
      </c>
      <c r="J133" s="351">
        <f>SUM(J135:J137)</f>
        <v>40000</v>
      </c>
      <c r="K133" s="351">
        <f t="shared" si="21"/>
        <v>230000</v>
      </c>
      <c r="L133" s="374">
        <f>SUM(L135:L137)</f>
        <v>0</v>
      </c>
      <c r="M133" s="351">
        <f>SUM(M135:M137)</f>
        <v>230000</v>
      </c>
      <c r="N133" s="17">
        <f t="shared" si="14"/>
        <v>190000</v>
      </c>
      <c r="O133" s="17">
        <f t="shared" si="14"/>
        <v>0</v>
      </c>
      <c r="P133" s="17">
        <f t="shared" si="14"/>
        <v>190000</v>
      </c>
      <c r="Q133" s="351">
        <f t="shared" si="22"/>
        <v>240000</v>
      </c>
      <c r="R133" s="16">
        <f>SUM(R135:R137)</f>
        <v>0</v>
      </c>
      <c r="S133" s="16">
        <f>SUM(S135:S137)</f>
        <v>240000</v>
      </c>
      <c r="T133" s="351">
        <f t="shared" si="23"/>
        <v>260000</v>
      </c>
      <c r="U133" s="16">
        <f>SUM(U135:U137)</f>
        <v>0</v>
      </c>
      <c r="V133" s="351">
        <f>SUM(V135:V137)</f>
        <v>260000</v>
      </c>
      <c r="W133" s="41"/>
    </row>
    <row r="134" spans="1:23" ht="12.75" customHeight="1">
      <c r="A134" s="18"/>
      <c r="B134" s="19" t="s">
        <v>5</v>
      </c>
      <c r="C134" s="104"/>
      <c r="D134" s="20"/>
      <c r="E134" s="110"/>
      <c r="F134" s="20"/>
      <c r="G134" s="20"/>
      <c r="H134" s="16"/>
      <c r="I134" s="20"/>
      <c r="J134" s="20"/>
      <c r="K134" s="16"/>
      <c r="L134" s="375"/>
      <c r="M134" s="21"/>
      <c r="N134" s="17"/>
      <c r="O134" s="17"/>
      <c r="P134" s="17"/>
      <c r="Q134" s="16"/>
      <c r="R134" s="21"/>
      <c r="S134" s="21"/>
      <c r="T134" s="16"/>
      <c r="U134" s="21"/>
      <c r="V134" s="21"/>
      <c r="W134" s="42"/>
    </row>
    <row r="135" spans="1:23" ht="26.25" customHeight="1">
      <c r="A135" s="18" t="s">
        <v>176</v>
      </c>
      <c r="B135" s="19" t="s">
        <v>177</v>
      </c>
      <c r="C135" s="104" t="s">
        <v>9</v>
      </c>
      <c r="D135" s="20"/>
      <c r="E135" s="110">
        <f t="shared" si="15"/>
        <v>0</v>
      </c>
      <c r="F135" s="20"/>
      <c r="G135" s="20"/>
      <c r="H135" s="16">
        <f t="shared" si="20"/>
        <v>0</v>
      </c>
      <c r="I135" s="20"/>
      <c r="J135" s="20"/>
      <c r="K135" s="16">
        <f t="shared" si="21"/>
        <v>0</v>
      </c>
      <c r="L135" s="375"/>
      <c r="M135" s="21"/>
      <c r="N135" s="17">
        <f t="shared" si="14"/>
        <v>0</v>
      </c>
      <c r="O135" s="17">
        <f t="shared" si="14"/>
        <v>0</v>
      </c>
      <c r="P135" s="17">
        <f t="shared" si="14"/>
        <v>0</v>
      </c>
      <c r="Q135" s="16">
        <f t="shared" si="22"/>
        <v>0</v>
      </c>
      <c r="R135" s="21"/>
      <c r="S135" s="21"/>
      <c r="T135" s="16">
        <f t="shared" si="23"/>
        <v>0</v>
      </c>
      <c r="U135" s="21"/>
      <c r="V135" s="21"/>
      <c r="W135" s="42"/>
    </row>
    <row r="136" spans="1:23" ht="27" customHeight="1">
      <c r="A136" s="18" t="s">
        <v>178</v>
      </c>
      <c r="B136" s="19" t="s">
        <v>179</v>
      </c>
      <c r="C136" s="104" t="s">
        <v>9</v>
      </c>
      <c r="D136" s="20"/>
      <c r="E136" s="354">
        <f t="shared" si="15"/>
        <v>180000</v>
      </c>
      <c r="F136" s="20"/>
      <c r="G136" s="352">
        <v>180000</v>
      </c>
      <c r="H136" s="351">
        <f t="shared" si="20"/>
        <v>40000</v>
      </c>
      <c r="I136" s="20"/>
      <c r="J136" s="352">
        <v>40000</v>
      </c>
      <c r="K136" s="351">
        <f t="shared" si="21"/>
        <v>230000</v>
      </c>
      <c r="L136" s="375"/>
      <c r="M136" s="23">
        <v>230000</v>
      </c>
      <c r="N136" s="17">
        <f t="shared" si="14"/>
        <v>190000</v>
      </c>
      <c r="O136" s="17">
        <f t="shared" si="14"/>
        <v>0</v>
      </c>
      <c r="P136" s="17">
        <f t="shared" si="14"/>
        <v>190000</v>
      </c>
      <c r="Q136" s="351">
        <f t="shared" si="22"/>
        <v>240000</v>
      </c>
      <c r="R136" s="21"/>
      <c r="S136" s="372">
        <v>240000</v>
      </c>
      <c r="T136" s="351">
        <f t="shared" si="23"/>
        <v>260000</v>
      </c>
      <c r="U136" s="21"/>
      <c r="V136" s="23">
        <v>260000</v>
      </c>
      <c r="W136" s="42"/>
    </row>
    <row r="137" spans="1:23" ht="39.75" customHeight="1" thickBot="1">
      <c r="A137" s="24" t="s">
        <v>180</v>
      </c>
      <c r="B137" s="25" t="s">
        <v>181</v>
      </c>
      <c r="C137" s="108" t="s">
        <v>9</v>
      </c>
      <c r="D137" s="20"/>
      <c r="E137" s="354">
        <f t="shared" si="15"/>
        <v>-4291.4</v>
      </c>
      <c r="F137" s="353">
        <v>-4291.4</v>
      </c>
      <c r="G137" s="26"/>
      <c r="H137" s="16">
        <f t="shared" si="20"/>
        <v>0</v>
      </c>
      <c r="I137" s="26"/>
      <c r="J137" s="26"/>
      <c r="K137" s="16">
        <f t="shared" si="21"/>
        <v>0</v>
      </c>
      <c r="L137" s="382"/>
      <c r="M137" s="27"/>
      <c r="N137" s="17">
        <f t="shared" si="14"/>
        <v>0</v>
      </c>
      <c r="O137" s="17">
        <f t="shared" si="14"/>
        <v>0</v>
      </c>
      <c r="P137" s="17">
        <f t="shared" si="14"/>
        <v>0</v>
      </c>
      <c r="Q137" s="16">
        <f t="shared" si="22"/>
        <v>0</v>
      </c>
      <c r="R137" s="27"/>
      <c r="S137" s="27"/>
      <c r="T137" s="16">
        <f t="shared" si="23"/>
        <v>0</v>
      </c>
      <c r="U137" s="27"/>
      <c r="V137" s="27"/>
      <c r="W137" s="43"/>
    </row>
    <row r="138" spans="1:22" ht="10.5">
      <c r="A138" s="28"/>
      <c r="B138" s="29"/>
      <c r="C138" s="28"/>
      <c r="D138" s="28"/>
      <c r="E138" s="28"/>
      <c r="F138" s="28"/>
      <c r="G138" s="28"/>
      <c r="H138" s="28"/>
      <c r="I138" s="28"/>
      <c r="J138" s="28"/>
      <c r="K138" s="30"/>
      <c r="L138" s="373"/>
      <c r="M138" s="30"/>
      <c r="N138" s="30"/>
      <c r="O138" s="30"/>
      <c r="P138" s="30"/>
      <c r="Q138" s="30"/>
      <c r="R138" s="30"/>
      <c r="S138" s="30"/>
      <c r="T138" s="30"/>
      <c r="U138" s="30"/>
      <c r="V138" s="30"/>
    </row>
    <row r="139" spans="1:22" ht="10.5">
      <c r="A139" s="28"/>
      <c r="B139" s="29"/>
      <c r="C139" s="28"/>
      <c r="D139" s="28"/>
      <c r="E139" s="28"/>
      <c r="F139" s="28"/>
      <c r="G139" s="28"/>
      <c r="H139" s="28"/>
      <c r="I139" s="28"/>
      <c r="J139" s="28"/>
      <c r="K139" s="30"/>
      <c r="L139" s="373"/>
      <c r="M139" s="30"/>
      <c r="N139" s="30"/>
      <c r="O139" s="30"/>
      <c r="P139" s="30"/>
      <c r="Q139" s="30"/>
      <c r="R139" s="30"/>
      <c r="S139" s="30"/>
      <c r="T139" s="30"/>
      <c r="U139" s="30"/>
      <c r="V139" s="30"/>
    </row>
    <row r="140" spans="1:22" ht="33.75" customHeight="1">
      <c r="A140" s="28"/>
      <c r="B140" s="29"/>
      <c r="C140" s="407" t="s">
        <v>1052</v>
      </c>
      <c r="D140" s="407"/>
      <c r="E140" s="407"/>
      <c r="F140" s="407"/>
      <c r="G140" s="407"/>
      <c r="H140" s="407"/>
      <c r="I140" s="407"/>
      <c r="J140" s="407"/>
      <c r="K140" s="407"/>
      <c r="L140" s="407"/>
      <c r="M140" s="407"/>
      <c r="N140" s="30"/>
      <c r="O140" s="30"/>
      <c r="P140" s="30"/>
      <c r="Q140" s="30"/>
      <c r="R140" s="30"/>
      <c r="S140" s="30"/>
      <c r="T140" s="30"/>
      <c r="U140" s="30"/>
      <c r="V140" s="30"/>
    </row>
  </sheetData>
  <sheetProtection/>
  <mergeCells count="26">
    <mergeCell ref="U2:W3"/>
    <mergeCell ref="H7:H8"/>
    <mergeCell ref="I7:J7"/>
    <mergeCell ref="K7:K8"/>
    <mergeCell ref="L7:M7"/>
    <mergeCell ref="E6:G6"/>
    <mergeCell ref="H6:J6"/>
    <mergeCell ref="F7:G7"/>
    <mergeCell ref="W7:W8"/>
    <mergeCell ref="T7:T8"/>
    <mergeCell ref="U7:V7"/>
    <mergeCell ref="K6:M6"/>
    <mergeCell ref="N6:P6"/>
    <mergeCell ref="Q6:S6"/>
    <mergeCell ref="T6:V6"/>
    <mergeCell ref="A4:K4"/>
    <mergeCell ref="D6:D8"/>
    <mergeCell ref="N7:N8"/>
    <mergeCell ref="O7:P7"/>
    <mergeCell ref="Q7:Q8"/>
    <mergeCell ref="R7:S7"/>
    <mergeCell ref="E7:E8"/>
    <mergeCell ref="A6:A8"/>
    <mergeCell ref="B6:B8"/>
    <mergeCell ref="C6:C8"/>
    <mergeCell ref="C140:M140"/>
  </mergeCells>
  <printOptions/>
  <pageMargins left="0" right="0" top="0.15748031496062992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312"/>
  <sheetViews>
    <sheetView zoomScalePageLayoutView="0" workbookViewId="0" topLeftCell="A295">
      <selection activeCell="E312" sqref="E312:L312"/>
    </sheetView>
  </sheetViews>
  <sheetFormatPr defaultColWidth="9.140625" defaultRowHeight="12"/>
  <cols>
    <col min="1" max="4" width="9.28125" style="63" customWidth="1"/>
    <col min="5" max="5" width="61.421875" style="63" customWidth="1"/>
    <col min="6" max="24" width="18.00390625" style="63" customWidth="1"/>
    <col min="25" max="16384" width="9.28125" style="63" customWidth="1"/>
  </cols>
  <sheetData>
    <row r="2" spans="2:24" ht="74.25" customHeight="1">
      <c r="B2" s="424" t="s">
        <v>1045</v>
      </c>
      <c r="C2" s="425"/>
      <c r="D2" s="425"/>
      <c r="E2" s="425"/>
      <c r="F2" s="425"/>
      <c r="G2" s="425"/>
      <c r="H2" s="425"/>
      <c r="I2" s="425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426" t="s">
        <v>1043</v>
      </c>
      <c r="W2" s="426"/>
      <c r="X2" s="427"/>
    </row>
    <row r="3" spans="1:23" ht="11.25" thickBot="1">
      <c r="A3" s="65"/>
      <c r="B3" s="65"/>
      <c r="C3" s="65"/>
      <c r="D3" s="65"/>
      <c r="E3" s="65"/>
      <c r="F3" s="65"/>
      <c r="G3" s="65"/>
      <c r="H3" s="65"/>
      <c r="W3" s="31" t="s">
        <v>0</v>
      </c>
    </row>
    <row r="4" spans="1:24" ht="24" customHeight="1">
      <c r="A4" s="418" t="s">
        <v>527</v>
      </c>
      <c r="B4" s="418" t="s">
        <v>348</v>
      </c>
      <c r="C4" s="418" t="s">
        <v>349</v>
      </c>
      <c r="D4" s="418" t="s">
        <v>350</v>
      </c>
      <c r="E4" s="429" t="s">
        <v>347</v>
      </c>
      <c r="F4" s="408" t="s">
        <v>1033</v>
      </c>
      <c r="G4" s="408"/>
      <c r="H4" s="408"/>
      <c r="I4" s="408" t="s">
        <v>1034</v>
      </c>
      <c r="J4" s="408"/>
      <c r="K4" s="408"/>
      <c r="L4" s="408" t="s">
        <v>182</v>
      </c>
      <c r="M4" s="408"/>
      <c r="N4" s="408"/>
      <c r="O4" s="421" t="s">
        <v>1035</v>
      </c>
      <c r="P4" s="422"/>
      <c r="Q4" s="423"/>
      <c r="R4" s="408" t="s">
        <v>183</v>
      </c>
      <c r="S4" s="408"/>
      <c r="T4" s="408"/>
      <c r="U4" s="408" t="s">
        <v>1036</v>
      </c>
      <c r="V4" s="408"/>
      <c r="W4" s="432"/>
      <c r="X4" s="40" t="s">
        <v>303</v>
      </c>
    </row>
    <row r="5" spans="1:24" ht="15" customHeight="1">
      <c r="A5" s="419"/>
      <c r="B5" s="419"/>
      <c r="C5" s="419"/>
      <c r="D5" s="419"/>
      <c r="E5" s="430"/>
      <c r="F5" s="402" t="s">
        <v>4</v>
      </c>
      <c r="G5" s="402" t="s">
        <v>5</v>
      </c>
      <c r="H5" s="402"/>
      <c r="I5" s="402" t="s">
        <v>4</v>
      </c>
      <c r="J5" s="402" t="s">
        <v>5</v>
      </c>
      <c r="K5" s="402"/>
      <c r="L5" s="402" t="s">
        <v>4</v>
      </c>
      <c r="M5" s="402" t="s">
        <v>5</v>
      </c>
      <c r="N5" s="402"/>
      <c r="O5" s="402" t="s">
        <v>4</v>
      </c>
      <c r="P5" s="402" t="s">
        <v>5</v>
      </c>
      <c r="Q5" s="402"/>
      <c r="R5" s="402" t="s">
        <v>4</v>
      </c>
      <c r="S5" s="402" t="s">
        <v>5</v>
      </c>
      <c r="T5" s="402"/>
      <c r="U5" s="402" t="s">
        <v>4</v>
      </c>
      <c r="V5" s="402" t="s">
        <v>5</v>
      </c>
      <c r="W5" s="428"/>
      <c r="X5" s="414" t="s">
        <v>304</v>
      </c>
    </row>
    <row r="6" spans="1:24" ht="10.5">
      <c r="A6" s="420"/>
      <c r="B6" s="420"/>
      <c r="C6" s="420"/>
      <c r="D6" s="420"/>
      <c r="E6" s="431"/>
      <c r="F6" s="402"/>
      <c r="G6" s="12" t="s">
        <v>6</v>
      </c>
      <c r="H6" s="12" t="s">
        <v>7</v>
      </c>
      <c r="I6" s="402"/>
      <c r="J6" s="12" t="s">
        <v>6</v>
      </c>
      <c r="K6" s="12" t="s">
        <v>7</v>
      </c>
      <c r="L6" s="402"/>
      <c r="M6" s="12" t="s">
        <v>6</v>
      </c>
      <c r="N6" s="12" t="s">
        <v>7</v>
      </c>
      <c r="O6" s="402"/>
      <c r="P6" s="12" t="s">
        <v>6</v>
      </c>
      <c r="Q6" s="12" t="s">
        <v>7</v>
      </c>
      <c r="R6" s="402"/>
      <c r="S6" s="12" t="s">
        <v>6</v>
      </c>
      <c r="T6" s="12" t="s">
        <v>7</v>
      </c>
      <c r="U6" s="402"/>
      <c r="V6" s="12" t="s">
        <v>6</v>
      </c>
      <c r="W6" s="39" t="s">
        <v>7</v>
      </c>
      <c r="X6" s="414"/>
    </row>
    <row r="7" spans="1:24" ht="10.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L7" s="67">
        <v>12</v>
      </c>
      <c r="M7" s="67">
        <v>13</v>
      </c>
      <c r="N7" s="67">
        <v>14</v>
      </c>
      <c r="O7" s="67">
        <v>15</v>
      </c>
      <c r="P7" s="67">
        <v>16</v>
      </c>
      <c r="Q7" s="67">
        <v>17</v>
      </c>
      <c r="R7" s="67">
        <v>18</v>
      </c>
      <c r="S7" s="67">
        <v>19</v>
      </c>
      <c r="T7" s="67">
        <v>20</v>
      </c>
      <c r="U7" s="67">
        <v>21</v>
      </c>
      <c r="V7" s="67">
        <v>22</v>
      </c>
      <c r="W7" s="67">
        <v>23</v>
      </c>
      <c r="X7" s="67">
        <v>24</v>
      </c>
    </row>
    <row r="8" spans="1:25" ht="51">
      <c r="A8" s="72">
        <v>2000</v>
      </c>
      <c r="B8" s="72" t="s">
        <v>352</v>
      </c>
      <c r="C8" s="72" t="s">
        <v>352</v>
      </c>
      <c r="D8" s="72" t="s">
        <v>352</v>
      </c>
      <c r="E8" s="73" t="s">
        <v>351</v>
      </c>
      <c r="F8" s="74">
        <f aca="true" t="shared" si="0" ref="F8:K8">SUM(F9,F43,F60,F89,F142,F162,F182,F211,F241,F272,F304)</f>
        <v>1105962.2000000002</v>
      </c>
      <c r="G8" s="74">
        <f t="shared" si="0"/>
        <v>795706.2000000001</v>
      </c>
      <c r="H8" s="74">
        <f t="shared" si="0"/>
        <v>490256.00000000006</v>
      </c>
      <c r="I8" s="74">
        <f t="shared" si="0"/>
        <v>981571</v>
      </c>
      <c r="J8" s="74">
        <f t="shared" si="0"/>
        <v>892771.1000000001</v>
      </c>
      <c r="K8" s="74">
        <f t="shared" si="0"/>
        <v>128799.9</v>
      </c>
      <c r="L8" s="74">
        <v>1160422.5</v>
      </c>
      <c r="M8" s="74">
        <v>1160422.5</v>
      </c>
      <c r="N8" s="384">
        <v>1010000</v>
      </c>
      <c r="O8" s="75">
        <f>L8-I8</f>
        <v>178851.5</v>
      </c>
      <c r="P8" s="75">
        <f>M8-J8</f>
        <v>267651.3999999999</v>
      </c>
      <c r="Q8" s="75">
        <f>N8-K8</f>
        <v>881200.1</v>
      </c>
      <c r="R8" s="74">
        <f aca="true" t="shared" si="1" ref="R8:W8">SUM(R9,R43,R60,R89,R142,R162,R182,R211,R241,R272,R304)</f>
        <v>2080064.5</v>
      </c>
      <c r="S8" s="74">
        <f t="shared" si="1"/>
        <v>1244152.5</v>
      </c>
      <c r="T8" s="74">
        <f t="shared" si="1"/>
        <v>1040000</v>
      </c>
      <c r="U8" s="74">
        <f t="shared" si="1"/>
        <v>1387752.5</v>
      </c>
      <c r="V8" s="74">
        <f t="shared" si="1"/>
        <v>1324752.5</v>
      </c>
      <c r="W8" s="74">
        <f t="shared" si="1"/>
        <v>1060000</v>
      </c>
      <c r="X8" s="71"/>
      <c r="Y8" s="64"/>
    </row>
    <row r="9" spans="1:25" ht="51">
      <c r="A9" s="72">
        <v>2100</v>
      </c>
      <c r="B9" s="72" t="s">
        <v>191</v>
      </c>
      <c r="C9" s="72" t="s">
        <v>190</v>
      </c>
      <c r="D9" s="72" t="s">
        <v>190</v>
      </c>
      <c r="E9" s="388" t="s">
        <v>353</v>
      </c>
      <c r="F9" s="384">
        <f aca="true" t="shared" si="2" ref="F9:N9">SUM(F11,F16,F20,F25,F28,F31,F34,F37)</f>
        <v>221032.6</v>
      </c>
      <c r="G9" s="384">
        <f t="shared" si="2"/>
        <v>207954.6</v>
      </c>
      <c r="H9" s="384">
        <f t="shared" si="2"/>
        <v>13078</v>
      </c>
      <c r="I9" s="384">
        <f t="shared" si="2"/>
        <v>394603.9</v>
      </c>
      <c r="J9" s="384">
        <f t="shared" si="2"/>
        <v>324103.9</v>
      </c>
      <c r="K9" s="384">
        <f t="shared" si="2"/>
        <v>70500</v>
      </c>
      <c r="L9" s="384">
        <f t="shared" si="2"/>
        <v>427675</v>
      </c>
      <c r="M9" s="384">
        <f t="shared" si="2"/>
        <v>377675</v>
      </c>
      <c r="N9" s="384">
        <f t="shared" si="2"/>
        <v>50000</v>
      </c>
      <c r="O9" s="385">
        <f aca="true" t="shared" si="3" ref="O9:O72">L9-I9</f>
        <v>33071.09999999998</v>
      </c>
      <c r="P9" s="385">
        <f aca="true" t="shared" si="4" ref="P9:P72">M9-J9</f>
        <v>53571.09999999998</v>
      </c>
      <c r="Q9" s="385">
        <f aca="true" t="shared" si="5" ref="Q9:Q72">N9-K9</f>
        <v>-20500</v>
      </c>
      <c r="R9" s="384">
        <f aca="true" t="shared" si="6" ref="R9:W9">SUM(R11,R16,R20,R25,R28,R31,R34,R37)</f>
        <v>464349</v>
      </c>
      <c r="S9" s="384">
        <f t="shared" si="6"/>
        <v>414349</v>
      </c>
      <c r="T9" s="384">
        <v>50000</v>
      </c>
      <c r="U9" s="384">
        <f t="shared" si="6"/>
        <v>506773.5</v>
      </c>
      <c r="V9" s="384">
        <f t="shared" si="6"/>
        <v>456773.5</v>
      </c>
      <c r="W9" s="384">
        <f t="shared" si="6"/>
        <v>50000</v>
      </c>
      <c r="X9" s="389"/>
      <c r="Y9" s="64"/>
    </row>
    <row r="10" spans="1:25" ht="12.75">
      <c r="A10" s="68"/>
      <c r="B10" s="68"/>
      <c r="C10" s="68"/>
      <c r="D10" s="68"/>
      <c r="E10" s="69" t="s">
        <v>354</v>
      </c>
      <c r="F10" s="76"/>
      <c r="G10" s="76"/>
      <c r="H10" s="76"/>
      <c r="I10" s="76"/>
      <c r="J10" s="76"/>
      <c r="K10" s="76"/>
      <c r="L10" s="76"/>
      <c r="M10" s="76"/>
      <c r="N10" s="387"/>
      <c r="O10" s="75"/>
      <c r="P10" s="75"/>
      <c r="Q10" s="75"/>
      <c r="R10" s="76"/>
      <c r="S10" s="76"/>
      <c r="T10" s="76"/>
      <c r="U10" s="76"/>
      <c r="V10" s="76"/>
      <c r="W10" s="76"/>
      <c r="X10" s="71"/>
      <c r="Y10" s="64"/>
    </row>
    <row r="11" spans="1:25" ht="51">
      <c r="A11" s="72">
        <v>2110</v>
      </c>
      <c r="B11" s="72" t="s">
        <v>191</v>
      </c>
      <c r="C11" s="72" t="s">
        <v>191</v>
      </c>
      <c r="D11" s="72" t="s">
        <v>190</v>
      </c>
      <c r="E11" s="73" t="s">
        <v>355</v>
      </c>
      <c r="F11" s="74">
        <f aca="true" t="shared" si="7" ref="F11:N11">SUM(F13:F15)</f>
        <v>209608.5</v>
      </c>
      <c r="G11" s="74">
        <f t="shared" si="7"/>
        <v>197503.5</v>
      </c>
      <c r="H11" s="74">
        <f t="shared" si="7"/>
        <v>12105</v>
      </c>
      <c r="I11" s="74">
        <f t="shared" si="7"/>
        <v>330854.9</v>
      </c>
      <c r="J11" s="74">
        <f t="shared" si="7"/>
        <v>306354.9</v>
      </c>
      <c r="K11" s="74">
        <f t="shared" si="7"/>
        <v>24500</v>
      </c>
      <c r="L11" s="384">
        <f t="shared" si="7"/>
        <v>364926</v>
      </c>
      <c r="M11" s="384">
        <f t="shared" si="7"/>
        <v>354926</v>
      </c>
      <c r="N11" s="384">
        <f t="shared" si="7"/>
        <v>10000</v>
      </c>
      <c r="O11" s="385">
        <f t="shared" si="3"/>
        <v>34071.09999999998</v>
      </c>
      <c r="P11" s="385">
        <f t="shared" si="4"/>
        <v>48571.09999999998</v>
      </c>
      <c r="Q11" s="385">
        <f t="shared" si="5"/>
        <v>-14500</v>
      </c>
      <c r="R11" s="384">
        <f aca="true" t="shared" si="8" ref="R11:W11">SUM(R13:R15)</f>
        <v>395000</v>
      </c>
      <c r="S11" s="384">
        <f t="shared" si="8"/>
        <v>385000</v>
      </c>
      <c r="T11" s="384">
        <f t="shared" si="8"/>
        <v>10000</v>
      </c>
      <c r="U11" s="384">
        <f t="shared" si="8"/>
        <v>412424.5</v>
      </c>
      <c r="V11" s="384">
        <f t="shared" si="8"/>
        <v>402424.5</v>
      </c>
      <c r="W11" s="384">
        <f t="shared" si="8"/>
        <v>10000</v>
      </c>
      <c r="X11" s="71"/>
      <c r="Y11" s="64"/>
    </row>
    <row r="12" spans="1:25" ht="12.75">
      <c r="A12" s="68"/>
      <c r="B12" s="68"/>
      <c r="C12" s="68"/>
      <c r="D12" s="68"/>
      <c r="E12" s="69" t="s">
        <v>344</v>
      </c>
      <c r="F12" s="76"/>
      <c r="G12" s="76"/>
      <c r="H12" s="76"/>
      <c r="I12" s="76"/>
      <c r="J12" s="76"/>
      <c r="K12" s="76"/>
      <c r="L12" s="76"/>
      <c r="M12" s="76"/>
      <c r="N12" s="387"/>
      <c r="O12" s="75"/>
      <c r="P12" s="75"/>
      <c r="Q12" s="75"/>
      <c r="R12" s="76"/>
      <c r="S12" s="76"/>
      <c r="T12" s="76"/>
      <c r="U12" s="76"/>
      <c r="V12" s="76"/>
      <c r="W12" s="76"/>
      <c r="X12" s="71"/>
      <c r="Y12" s="64"/>
    </row>
    <row r="13" spans="1:25" ht="25.5">
      <c r="A13" s="68">
        <v>2111</v>
      </c>
      <c r="B13" s="68" t="s">
        <v>191</v>
      </c>
      <c r="C13" s="68" t="s">
        <v>191</v>
      </c>
      <c r="D13" s="68" t="s">
        <v>191</v>
      </c>
      <c r="E13" s="69" t="s">
        <v>356</v>
      </c>
      <c r="F13" s="74">
        <f>SUM(G13,H13)</f>
        <v>209608.5</v>
      </c>
      <c r="G13" s="74">
        <v>197503.5</v>
      </c>
      <c r="H13" s="74">
        <v>12105</v>
      </c>
      <c r="I13" s="74">
        <f>SUM(J13,K13)</f>
        <v>330854.9</v>
      </c>
      <c r="J13" s="74">
        <v>306354.9</v>
      </c>
      <c r="K13" s="74">
        <v>24500</v>
      </c>
      <c r="L13" s="74">
        <f>SUM(M13,N13)</f>
        <v>364926</v>
      </c>
      <c r="M13" s="74">
        <v>354926</v>
      </c>
      <c r="N13" s="384">
        <v>10000</v>
      </c>
      <c r="O13" s="75">
        <f t="shared" si="3"/>
        <v>34071.09999999998</v>
      </c>
      <c r="P13" s="75">
        <f t="shared" si="4"/>
        <v>48571.09999999998</v>
      </c>
      <c r="Q13" s="75">
        <f t="shared" si="5"/>
        <v>-14500</v>
      </c>
      <c r="R13" s="74">
        <f>SUM(S13,T13)</f>
        <v>395000</v>
      </c>
      <c r="S13" s="74">
        <v>385000</v>
      </c>
      <c r="T13" s="74">
        <v>10000</v>
      </c>
      <c r="U13" s="74">
        <f>SUM(V13,W13)</f>
        <v>412424.5</v>
      </c>
      <c r="V13" s="74">
        <v>402424.5</v>
      </c>
      <c r="W13" s="74">
        <v>10000</v>
      </c>
      <c r="X13" s="71"/>
      <c r="Y13" s="64"/>
    </row>
    <row r="14" spans="1:25" ht="12.75">
      <c r="A14" s="68">
        <v>2112</v>
      </c>
      <c r="B14" s="68" t="s">
        <v>191</v>
      </c>
      <c r="C14" s="68" t="s">
        <v>191</v>
      </c>
      <c r="D14" s="68" t="s">
        <v>199</v>
      </c>
      <c r="E14" s="69" t="s">
        <v>357</v>
      </c>
      <c r="F14" s="74">
        <f>SUM(G14,H14)</f>
        <v>0</v>
      </c>
      <c r="G14" s="74"/>
      <c r="H14" s="74"/>
      <c r="I14" s="74">
        <f>SUM(J14,K14)</f>
        <v>0</v>
      </c>
      <c r="J14" s="74"/>
      <c r="K14" s="74"/>
      <c r="L14" s="74">
        <f>SUM(M14,N14)</f>
        <v>0</v>
      </c>
      <c r="M14" s="74"/>
      <c r="N14" s="384"/>
      <c r="O14" s="75">
        <f t="shared" si="3"/>
        <v>0</v>
      </c>
      <c r="P14" s="75">
        <f t="shared" si="4"/>
        <v>0</v>
      </c>
      <c r="Q14" s="75">
        <f t="shared" si="5"/>
        <v>0</v>
      </c>
      <c r="R14" s="74">
        <f>SUM(S14,T14)</f>
        <v>0</v>
      </c>
      <c r="S14" s="74"/>
      <c r="T14" s="74"/>
      <c r="U14" s="74">
        <f>SUM(V14,W14)</f>
        <v>0</v>
      </c>
      <c r="V14" s="74"/>
      <c r="W14" s="74"/>
      <c r="X14" s="71"/>
      <c r="Y14" s="64"/>
    </row>
    <row r="15" spans="1:25" ht="12.75">
      <c r="A15" s="68">
        <v>2113</v>
      </c>
      <c r="B15" s="68" t="s">
        <v>191</v>
      </c>
      <c r="C15" s="68" t="s">
        <v>191</v>
      </c>
      <c r="D15" s="68" t="s">
        <v>193</v>
      </c>
      <c r="E15" s="69" t="s">
        <v>358</v>
      </c>
      <c r="F15" s="74">
        <f>SUM(G15,H15)</f>
        <v>0</v>
      </c>
      <c r="G15" s="74"/>
      <c r="H15" s="74"/>
      <c r="I15" s="74">
        <f>SUM(J15,K15)</f>
        <v>0</v>
      </c>
      <c r="J15" s="74"/>
      <c r="K15" s="74"/>
      <c r="L15" s="74">
        <f>SUM(M15,N15)</f>
        <v>0</v>
      </c>
      <c r="M15" s="74"/>
      <c r="N15" s="384"/>
      <c r="O15" s="75">
        <f t="shared" si="3"/>
        <v>0</v>
      </c>
      <c r="P15" s="75">
        <f t="shared" si="4"/>
        <v>0</v>
      </c>
      <c r="Q15" s="75">
        <f t="shared" si="5"/>
        <v>0</v>
      </c>
      <c r="R15" s="74">
        <f>SUM(S15,T15)</f>
        <v>0</v>
      </c>
      <c r="S15" s="74"/>
      <c r="T15" s="74"/>
      <c r="U15" s="74">
        <f>SUM(V15,W15)</f>
        <v>0</v>
      </c>
      <c r="V15" s="74"/>
      <c r="W15" s="74"/>
      <c r="X15" s="71"/>
      <c r="Y15" s="64"/>
    </row>
    <row r="16" spans="1:25" ht="12.75">
      <c r="A16" s="68">
        <v>2120</v>
      </c>
      <c r="B16" s="68" t="s">
        <v>191</v>
      </c>
      <c r="C16" s="68" t="s">
        <v>199</v>
      </c>
      <c r="D16" s="68" t="s">
        <v>190</v>
      </c>
      <c r="E16" s="69" t="s">
        <v>359</v>
      </c>
      <c r="F16" s="74">
        <f aca="true" t="shared" si="9" ref="F16:N16">SUM(F18:F19)</f>
        <v>0</v>
      </c>
      <c r="G16" s="74">
        <f t="shared" si="9"/>
        <v>0</v>
      </c>
      <c r="H16" s="74">
        <f t="shared" si="9"/>
        <v>0</v>
      </c>
      <c r="I16" s="74">
        <f t="shared" si="9"/>
        <v>0</v>
      </c>
      <c r="J16" s="74">
        <f t="shared" si="9"/>
        <v>0</v>
      </c>
      <c r="K16" s="74">
        <f t="shared" si="9"/>
        <v>0</v>
      </c>
      <c r="L16" s="74">
        <f t="shared" si="9"/>
        <v>0</v>
      </c>
      <c r="M16" s="74">
        <f t="shared" si="9"/>
        <v>0</v>
      </c>
      <c r="N16" s="384">
        <f t="shared" si="9"/>
        <v>0</v>
      </c>
      <c r="O16" s="75">
        <f t="shared" si="3"/>
        <v>0</v>
      </c>
      <c r="P16" s="75">
        <f t="shared" si="4"/>
        <v>0</v>
      </c>
      <c r="Q16" s="75">
        <f t="shared" si="5"/>
        <v>0</v>
      </c>
      <c r="R16" s="74">
        <f aca="true" t="shared" si="10" ref="R16:W16">SUM(R18:R19)</f>
        <v>0</v>
      </c>
      <c r="S16" s="74">
        <f t="shared" si="10"/>
        <v>0</v>
      </c>
      <c r="T16" s="74">
        <f t="shared" si="10"/>
        <v>0</v>
      </c>
      <c r="U16" s="74">
        <f t="shared" si="10"/>
        <v>0</v>
      </c>
      <c r="V16" s="74">
        <f t="shared" si="10"/>
        <v>0</v>
      </c>
      <c r="W16" s="74">
        <f t="shared" si="10"/>
        <v>0</v>
      </c>
      <c r="X16" s="71"/>
      <c r="Y16" s="64"/>
    </row>
    <row r="17" spans="1:25" ht="12.75">
      <c r="A17" s="68"/>
      <c r="B17" s="68"/>
      <c r="C17" s="68"/>
      <c r="D17" s="68"/>
      <c r="E17" s="69" t="s">
        <v>344</v>
      </c>
      <c r="F17" s="76"/>
      <c r="G17" s="76"/>
      <c r="H17" s="76"/>
      <c r="I17" s="76"/>
      <c r="J17" s="76"/>
      <c r="K17" s="76"/>
      <c r="L17" s="76"/>
      <c r="M17" s="76"/>
      <c r="N17" s="387"/>
      <c r="O17" s="75"/>
      <c r="P17" s="75"/>
      <c r="Q17" s="75"/>
      <c r="R17" s="76"/>
      <c r="S17" s="76"/>
      <c r="T17" s="76"/>
      <c r="U17" s="76"/>
      <c r="V17" s="76"/>
      <c r="W17" s="76"/>
      <c r="X17" s="71"/>
      <c r="Y17" s="64"/>
    </row>
    <row r="18" spans="1:25" ht="12.75">
      <c r="A18" s="68">
        <v>2121</v>
      </c>
      <c r="B18" s="68" t="s">
        <v>191</v>
      </c>
      <c r="C18" s="68" t="s">
        <v>199</v>
      </c>
      <c r="D18" s="68" t="s">
        <v>191</v>
      </c>
      <c r="E18" s="69" t="s">
        <v>360</v>
      </c>
      <c r="F18" s="74">
        <f>SUM(G18,H18)</f>
        <v>0</v>
      </c>
      <c r="G18" s="74"/>
      <c r="H18" s="74"/>
      <c r="I18" s="74">
        <f>SUM(J18,K18)</f>
        <v>0</v>
      </c>
      <c r="J18" s="74"/>
      <c r="K18" s="74"/>
      <c r="L18" s="74">
        <f>SUM(M18,N18)</f>
        <v>0</v>
      </c>
      <c r="M18" s="74"/>
      <c r="N18" s="384"/>
      <c r="O18" s="75">
        <f t="shared" si="3"/>
        <v>0</v>
      </c>
      <c r="P18" s="75">
        <f t="shared" si="4"/>
        <v>0</v>
      </c>
      <c r="Q18" s="75">
        <f t="shared" si="5"/>
        <v>0</v>
      </c>
      <c r="R18" s="74">
        <f>SUM(S18,T18)</f>
        <v>0</v>
      </c>
      <c r="S18" s="74"/>
      <c r="T18" s="74"/>
      <c r="U18" s="74">
        <f>SUM(V18,W18)</f>
        <v>0</v>
      </c>
      <c r="V18" s="74"/>
      <c r="W18" s="74"/>
      <c r="X18" s="71"/>
      <c r="Y18" s="64"/>
    </row>
    <row r="19" spans="1:25" ht="25.5">
      <c r="A19" s="68">
        <v>2122</v>
      </c>
      <c r="B19" s="68" t="s">
        <v>191</v>
      </c>
      <c r="C19" s="68" t="s">
        <v>199</v>
      </c>
      <c r="D19" s="68" t="s">
        <v>199</v>
      </c>
      <c r="E19" s="69" t="s">
        <v>361</v>
      </c>
      <c r="F19" s="74">
        <f>SUM(G19,H19)</f>
        <v>0</v>
      </c>
      <c r="G19" s="74"/>
      <c r="H19" s="74"/>
      <c r="I19" s="74">
        <f>SUM(J19,K19)</f>
        <v>0</v>
      </c>
      <c r="J19" s="74"/>
      <c r="K19" s="74"/>
      <c r="L19" s="74">
        <f>SUM(M19,N19)</f>
        <v>0</v>
      </c>
      <c r="M19" s="74"/>
      <c r="N19" s="384"/>
      <c r="O19" s="75">
        <f t="shared" si="3"/>
        <v>0</v>
      </c>
      <c r="P19" s="75">
        <f t="shared" si="4"/>
        <v>0</v>
      </c>
      <c r="Q19" s="75">
        <f t="shared" si="5"/>
        <v>0</v>
      </c>
      <c r="R19" s="74">
        <f>SUM(S19,T19)</f>
        <v>0</v>
      </c>
      <c r="S19" s="74"/>
      <c r="T19" s="74"/>
      <c r="U19" s="74">
        <f>SUM(V19,W19)</f>
        <v>0</v>
      </c>
      <c r="V19" s="74"/>
      <c r="W19" s="74"/>
      <c r="X19" s="71"/>
      <c r="Y19" s="64"/>
    </row>
    <row r="20" spans="1:25" ht="12.75">
      <c r="A20" s="68">
        <v>2130</v>
      </c>
      <c r="B20" s="68" t="s">
        <v>191</v>
      </c>
      <c r="C20" s="68" t="s">
        <v>193</v>
      </c>
      <c r="D20" s="68" t="s">
        <v>190</v>
      </c>
      <c r="E20" s="69" t="s">
        <v>362</v>
      </c>
      <c r="F20" s="74">
        <v>3134.2</v>
      </c>
      <c r="G20" s="74">
        <v>3134.2</v>
      </c>
      <c r="H20" s="74">
        <f aca="true" t="shared" si="11" ref="H20:N20">SUM(H22:H24)</f>
        <v>0</v>
      </c>
      <c r="I20" s="74">
        <f t="shared" si="11"/>
        <v>4349</v>
      </c>
      <c r="J20" s="74">
        <f t="shared" si="11"/>
        <v>4349</v>
      </c>
      <c r="K20" s="74">
        <f t="shared" si="11"/>
        <v>0</v>
      </c>
      <c r="L20" s="74">
        <v>4349</v>
      </c>
      <c r="M20" s="74">
        <v>4349</v>
      </c>
      <c r="N20" s="384">
        <f t="shared" si="11"/>
        <v>0</v>
      </c>
      <c r="O20" s="75">
        <f t="shared" si="3"/>
        <v>0</v>
      </c>
      <c r="P20" s="75">
        <f t="shared" si="4"/>
        <v>0</v>
      </c>
      <c r="Q20" s="75">
        <f t="shared" si="5"/>
        <v>0</v>
      </c>
      <c r="R20" s="74">
        <v>4349</v>
      </c>
      <c r="S20" s="74">
        <v>4349</v>
      </c>
      <c r="T20" s="74">
        <f>SUM(T22:T24)</f>
        <v>0</v>
      </c>
      <c r="U20" s="74">
        <v>4349</v>
      </c>
      <c r="V20" s="74">
        <v>4349</v>
      </c>
      <c r="W20" s="74">
        <f>SUM(W22:W24)</f>
        <v>0</v>
      </c>
      <c r="X20" s="71"/>
      <c r="Y20" s="64"/>
    </row>
    <row r="21" spans="1:25" ht="12.75">
      <c r="A21" s="68"/>
      <c r="B21" s="68"/>
      <c r="C21" s="68"/>
      <c r="D21" s="68"/>
      <c r="E21" s="69" t="s">
        <v>344</v>
      </c>
      <c r="F21" s="76"/>
      <c r="G21" s="76"/>
      <c r="H21" s="76"/>
      <c r="I21" s="76"/>
      <c r="J21" s="76"/>
      <c r="K21" s="76"/>
      <c r="L21" s="76"/>
      <c r="M21" s="76"/>
      <c r="N21" s="387"/>
      <c r="O21" s="75"/>
      <c r="P21" s="75"/>
      <c r="Q21" s="75"/>
      <c r="R21" s="76"/>
      <c r="S21" s="76"/>
      <c r="T21" s="76"/>
      <c r="U21" s="76"/>
      <c r="V21" s="76"/>
      <c r="W21" s="76"/>
      <c r="X21" s="71"/>
      <c r="Y21" s="64"/>
    </row>
    <row r="22" spans="1:25" ht="25.5">
      <c r="A22" s="68">
        <v>2131</v>
      </c>
      <c r="B22" s="68" t="s">
        <v>191</v>
      </c>
      <c r="C22" s="68" t="s">
        <v>193</v>
      </c>
      <c r="D22" s="68" t="s">
        <v>191</v>
      </c>
      <c r="E22" s="69" t="s">
        <v>363</v>
      </c>
      <c r="F22" s="74">
        <f>SUM(G22,H22)</f>
        <v>0</v>
      </c>
      <c r="G22" s="74"/>
      <c r="H22" s="74"/>
      <c r="I22" s="74">
        <f>SUM(J22,K22)</f>
        <v>0</v>
      </c>
      <c r="J22" s="74"/>
      <c r="K22" s="74"/>
      <c r="L22" s="74">
        <f>SUM(M22,N22)</f>
        <v>0</v>
      </c>
      <c r="M22" s="74"/>
      <c r="N22" s="384"/>
      <c r="O22" s="75">
        <f t="shared" si="3"/>
        <v>0</v>
      </c>
      <c r="P22" s="75">
        <f t="shared" si="4"/>
        <v>0</v>
      </c>
      <c r="Q22" s="75">
        <f t="shared" si="5"/>
        <v>0</v>
      </c>
      <c r="R22" s="74">
        <f>SUM(S22,T22)</f>
        <v>0</v>
      </c>
      <c r="S22" s="74"/>
      <c r="T22" s="74"/>
      <c r="U22" s="74">
        <f>SUM(V22,W22)</f>
        <v>0</v>
      </c>
      <c r="V22" s="74"/>
      <c r="W22" s="74"/>
      <c r="X22" s="71"/>
      <c r="Y22" s="64"/>
    </row>
    <row r="23" spans="1:25" ht="25.5">
      <c r="A23" s="68">
        <v>2132</v>
      </c>
      <c r="B23" s="68" t="s">
        <v>191</v>
      </c>
      <c r="C23" s="68" t="s">
        <v>193</v>
      </c>
      <c r="D23" s="68" t="s">
        <v>199</v>
      </c>
      <c r="E23" s="69" t="s">
        <v>364</v>
      </c>
      <c r="F23" s="74">
        <f>SUM(G23,H23)</f>
        <v>0</v>
      </c>
      <c r="G23" s="74"/>
      <c r="H23" s="74"/>
      <c r="I23" s="74">
        <f>SUM(J23,K23)</f>
        <v>0</v>
      </c>
      <c r="J23" s="74"/>
      <c r="K23" s="74"/>
      <c r="L23" s="74">
        <f>SUM(M23,N23)</f>
        <v>0</v>
      </c>
      <c r="M23" s="74"/>
      <c r="N23" s="384"/>
      <c r="O23" s="75">
        <f t="shared" si="3"/>
        <v>0</v>
      </c>
      <c r="P23" s="75">
        <f t="shared" si="4"/>
        <v>0</v>
      </c>
      <c r="Q23" s="75">
        <f t="shared" si="5"/>
        <v>0</v>
      </c>
      <c r="R23" s="74">
        <f>SUM(S23,T23)</f>
        <v>0</v>
      </c>
      <c r="S23" s="74"/>
      <c r="T23" s="74"/>
      <c r="U23" s="74">
        <f>SUM(V23,W23)</f>
        <v>0</v>
      </c>
      <c r="V23" s="74"/>
      <c r="W23" s="74"/>
      <c r="X23" s="71"/>
      <c r="Y23" s="64"/>
    </row>
    <row r="24" spans="1:25" ht="12.75">
      <c r="A24" s="68">
        <v>2133</v>
      </c>
      <c r="B24" s="68" t="s">
        <v>191</v>
      </c>
      <c r="C24" s="68" t="s">
        <v>193</v>
      </c>
      <c r="D24" s="68" t="s">
        <v>193</v>
      </c>
      <c r="E24" s="69" t="s">
        <v>365</v>
      </c>
      <c r="F24" s="74">
        <f>SUM(G24,H24)</f>
        <v>3134.2</v>
      </c>
      <c r="G24" s="74">
        <v>3134.2</v>
      </c>
      <c r="H24" s="74"/>
      <c r="I24" s="74">
        <f>SUM(J24,K24)</f>
        <v>4349</v>
      </c>
      <c r="J24" s="74">
        <v>4349</v>
      </c>
      <c r="K24" s="74"/>
      <c r="L24" s="74">
        <f>SUM(M24,N24)</f>
        <v>4349</v>
      </c>
      <c r="M24" s="74">
        <v>4349</v>
      </c>
      <c r="N24" s="384"/>
      <c r="O24" s="75">
        <f t="shared" si="3"/>
        <v>0</v>
      </c>
      <c r="P24" s="75">
        <f t="shared" si="4"/>
        <v>0</v>
      </c>
      <c r="Q24" s="75">
        <f t="shared" si="5"/>
        <v>0</v>
      </c>
      <c r="R24" s="74">
        <f>SUM(S24,T24)</f>
        <v>4349</v>
      </c>
      <c r="S24" s="74">
        <v>4349</v>
      </c>
      <c r="T24" s="74"/>
      <c r="U24" s="74">
        <f>SUM(V24,W24)</f>
        <v>4349</v>
      </c>
      <c r="V24" s="74">
        <v>4349</v>
      </c>
      <c r="W24" s="74">
        <v>0</v>
      </c>
      <c r="X24" s="71"/>
      <c r="Y24" s="64"/>
    </row>
    <row r="25" spans="1:25" ht="12.75">
      <c r="A25" s="68">
        <v>2140</v>
      </c>
      <c r="B25" s="68" t="s">
        <v>191</v>
      </c>
      <c r="C25" s="68" t="s">
        <v>205</v>
      </c>
      <c r="D25" s="68" t="s">
        <v>190</v>
      </c>
      <c r="E25" s="69" t="s">
        <v>366</v>
      </c>
      <c r="F25" s="74">
        <f aca="true" t="shared" si="12" ref="F25:N25">SUM(F27)</f>
        <v>0</v>
      </c>
      <c r="G25" s="74">
        <f t="shared" si="12"/>
        <v>0</v>
      </c>
      <c r="H25" s="74">
        <f t="shared" si="12"/>
        <v>0</v>
      </c>
      <c r="I25" s="74">
        <f t="shared" si="12"/>
        <v>0</v>
      </c>
      <c r="J25" s="74">
        <f t="shared" si="12"/>
        <v>0</v>
      </c>
      <c r="K25" s="74">
        <f t="shared" si="12"/>
        <v>0</v>
      </c>
      <c r="L25" s="74">
        <f t="shared" si="12"/>
        <v>0</v>
      </c>
      <c r="M25" s="74">
        <f t="shared" si="12"/>
        <v>0</v>
      </c>
      <c r="N25" s="384">
        <f t="shared" si="12"/>
        <v>0</v>
      </c>
      <c r="O25" s="75">
        <f t="shared" si="3"/>
        <v>0</v>
      </c>
      <c r="P25" s="75">
        <f t="shared" si="4"/>
        <v>0</v>
      </c>
      <c r="Q25" s="75">
        <f t="shared" si="5"/>
        <v>0</v>
      </c>
      <c r="R25" s="74">
        <f aca="true" t="shared" si="13" ref="R25:W25">SUM(R27)</f>
        <v>0</v>
      </c>
      <c r="S25" s="74">
        <f t="shared" si="13"/>
        <v>0</v>
      </c>
      <c r="T25" s="74">
        <f t="shared" si="13"/>
        <v>0</v>
      </c>
      <c r="U25" s="74">
        <f t="shared" si="13"/>
        <v>0</v>
      </c>
      <c r="V25" s="74">
        <f t="shared" si="13"/>
        <v>0</v>
      </c>
      <c r="W25" s="74">
        <f t="shared" si="13"/>
        <v>0</v>
      </c>
      <c r="X25" s="71"/>
      <c r="Y25" s="64"/>
    </row>
    <row r="26" spans="1:25" ht="12.75">
      <c r="A26" s="68"/>
      <c r="B26" s="68"/>
      <c r="C26" s="68"/>
      <c r="D26" s="68"/>
      <c r="E26" s="69" t="s">
        <v>344</v>
      </c>
      <c r="F26" s="76"/>
      <c r="G26" s="76"/>
      <c r="H26" s="76"/>
      <c r="I26" s="76"/>
      <c r="J26" s="76"/>
      <c r="K26" s="76"/>
      <c r="L26" s="76"/>
      <c r="M26" s="76"/>
      <c r="N26" s="387"/>
      <c r="O26" s="75"/>
      <c r="P26" s="75"/>
      <c r="Q26" s="75"/>
      <c r="R26" s="76"/>
      <c r="S26" s="76"/>
      <c r="T26" s="76"/>
      <c r="U26" s="76"/>
      <c r="V26" s="76"/>
      <c r="W26" s="76"/>
      <c r="X26" s="71"/>
      <c r="Y26" s="64"/>
    </row>
    <row r="27" spans="1:25" ht="12.75">
      <c r="A27" s="68">
        <v>2141</v>
      </c>
      <c r="B27" s="68" t="s">
        <v>191</v>
      </c>
      <c r="C27" s="68" t="s">
        <v>205</v>
      </c>
      <c r="D27" s="68" t="s">
        <v>191</v>
      </c>
      <c r="E27" s="69" t="s">
        <v>367</v>
      </c>
      <c r="F27" s="74">
        <f>SUM(G27,H27)</f>
        <v>0</v>
      </c>
      <c r="G27" s="74"/>
      <c r="H27" s="74"/>
      <c r="I27" s="74">
        <f>SUM(J27,K27)</f>
        <v>0</v>
      </c>
      <c r="J27" s="74"/>
      <c r="K27" s="74"/>
      <c r="L27" s="74">
        <f>SUM(M27,N27)</f>
        <v>0</v>
      </c>
      <c r="M27" s="74"/>
      <c r="N27" s="384"/>
      <c r="O27" s="75">
        <f t="shared" si="3"/>
        <v>0</v>
      </c>
      <c r="P27" s="75">
        <f t="shared" si="4"/>
        <v>0</v>
      </c>
      <c r="Q27" s="75">
        <f t="shared" si="5"/>
        <v>0</v>
      </c>
      <c r="R27" s="74">
        <f>SUM(S27,T27)</f>
        <v>0</v>
      </c>
      <c r="S27" s="74"/>
      <c r="T27" s="74"/>
      <c r="U27" s="74">
        <f>SUM(V27,W27)</f>
        <v>0</v>
      </c>
      <c r="V27" s="74"/>
      <c r="W27" s="74"/>
      <c r="X27" s="71"/>
      <c r="Y27" s="64"/>
    </row>
    <row r="28" spans="1:25" ht="25.5">
      <c r="A28" s="68">
        <v>2150</v>
      </c>
      <c r="B28" s="68" t="s">
        <v>191</v>
      </c>
      <c r="C28" s="68" t="s">
        <v>195</v>
      </c>
      <c r="D28" s="68" t="s">
        <v>190</v>
      </c>
      <c r="E28" s="69" t="s">
        <v>368</v>
      </c>
      <c r="F28" s="74">
        <f aca="true" t="shared" si="14" ref="F28:N28">SUM(F30)</f>
        <v>0</v>
      </c>
      <c r="G28" s="74">
        <f t="shared" si="14"/>
        <v>0</v>
      </c>
      <c r="H28" s="74">
        <f t="shared" si="14"/>
        <v>0</v>
      </c>
      <c r="I28" s="74">
        <f t="shared" si="14"/>
        <v>0</v>
      </c>
      <c r="J28" s="74">
        <f t="shared" si="14"/>
        <v>0</v>
      </c>
      <c r="K28" s="74">
        <f t="shared" si="14"/>
        <v>0</v>
      </c>
      <c r="L28" s="74">
        <f t="shared" si="14"/>
        <v>0</v>
      </c>
      <c r="M28" s="74">
        <f t="shared" si="14"/>
        <v>0</v>
      </c>
      <c r="N28" s="384">
        <f t="shared" si="14"/>
        <v>0</v>
      </c>
      <c r="O28" s="75">
        <f t="shared" si="3"/>
        <v>0</v>
      </c>
      <c r="P28" s="75">
        <f t="shared" si="4"/>
        <v>0</v>
      </c>
      <c r="Q28" s="75">
        <f t="shared" si="5"/>
        <v>0</v>
      </c>
      <c r="R28" s="74">
        <f aca="true" t="shared" si="15" ref="R28:W28">SUM(R30)</f>
        <v>0</v>
      </c>
      <c r="S28" s="74">
        <f t="shared" si="15"/>
        <v>0</v>
      </c>
      <c r="T28" s="74">
        <f t="shared" si="15"/>
        <v>0</v>
      </c>
      <c r="U28" s="74">
        <f t="shared" si="15"/>
        <v>0</v>
      </c>
      <c r="V28" s="74">
        <f t="shared" si="15"/>
        <v>0</v>
      </c>
      <c r="W28" s="74">
        <f t="shared" si="15"/>
        <v>0</v>
      </c>
      <c r="X28" s="71"/>
      <c r="Y28" s="64"/>
    </row>
    <row r="29" spans="1:25" ht="12.75">
      <c r="A29" s="68"/>
      <c r="B29" s="68"/>
      <c r="C29" s="68"/>
      <c r="D29" s="68"/>
      <c r="E29" s="69" t="s">
        <v>344</v>
      </c>
      <c r="F29" s="76"/>
      <c r="G29" s="76"/>
      <c r="H29" s="76"/>
      <c r="I29" s="76"/>
      <c r="J29" s="76"/>
      <c r="K29" s="76"/>
      <c r="L29" s="76"/>
      <c r="M29" s="76"/>
      <c r="N29" s="387"/>
      <c r="O29" s="75"/>
      <c r="P29" s="75"/>
      <c r="Q29" s="75"/>
      <c r="R29" s="76"/>
      <c r="S29" s="76"/>
      <c r="T29" s="76"/>
      <c r="U29" s="76"/>
      <c r="V29" s="76"/>
      <c r="W29" s="76"/>
      <c r="X29" s="71"/>
      <c r="Y29" s="64"/>
    </row>
    <row r="30" spans="1:25" ht="25.5">
      <c r="A30" s="68">
        <v>2151</v>
      </c>
      <c r="B30" s="68" t="s">
        <v>191</v>
      </c>
      <c r="C30" s="68" t="s">
        <v>195</v>
      </c>
      <c r="D30" s="68" t="s">
        <v>191</v>
      </c>
      <c r="E30" s="69" t="s">
        <v>369</v>
      </c>
      <c r="F30" s="74">
        <f>SUM(G30,H30)</f>
        <v>0</v>
      </c>
      <c r="G30" s="74"/>
      <c r="H30" s="74"/>
      <c r="I30" s="74">
        <f>SUM(J30,K30)</f>
        <v>0</v>
      </c>
      <c r="J30" s="74"/>
      <c r="K30" s="74"/>
      <c r="L30" s="74">
        <f>SUM(M30,N30)</f>
        <v>0</v>
      </c>
      <c r="M30" s="74"/>
      <c r="N30" s="384"/>
      <c r="O30" s="75">
        <f t="shared" si="3"/>
        <v>0</v>
      </c>
      <c r="P30" s="75">
        <f t="shared" si="4"/>
        <v>0</v>
      </c>
      <c r="Q30" s="75">
        <f t="shared" si="5"/>
        <v>0</v>
      </c>
      <c r="R30" s="74">
        <f>SUM(S30,T30)</f>
        <v>0</v>
      </c>
      <c r="S30" s="74"/>
      <c r="T30" s="74"/>
      <c r="U30" s="74">
        <f>SUM(V30,W30)</f>
        <v>0</v>
      </c>
      <c r="V30" s="74"/>
      <c r="W30" s="74"/>
      <c r="X30" s="71"/>
      <c r="Y30" s="64"/>
    </row>
    <row r="31" spans="1:25" ht="25.5">
      <c r="A31" s="68">
        <v>2160</v>
      </c>
      <c r="B31" s="68" t="s">
        <v>191</v>
      </c>
      <c r="C31" s="68" t="s">
        <v>196</v>
      </c>
      <c r="D31" s="68" t="s">
        <v>190</v>
      </c>
      <c r="E31" s="69" t="s">
        <v>370</v>
      </c>
      <c r="F31" s="74">
        <f aca="true" t="shared" si="16" ref="F31:N31">SUM(F33)</f>
        <v>8289.9</v>
      </c>
      <c r="G31" s="74">
        <f t="shared" si="16"/>
        <v>7316.9</v>
      </c>
      <c r="H31" s="74">
        <f t="shared" si="16"/>
        <v>973</v>
      </c>
      <c r="I31" s="74">
        <f t="shared" si="16"/>
        <v>59400</v>
      </c>
      <c r="J31" s="74">
        <f t="shared" si="16"/>
        <v>13400</v>
      </c>
      <c r="K31" s="74">
        <v>46000</v>
      </c>
      <c r="L31" s="74">
        <f t="shared" si="16"/>
        <v>58400</v>
      </c>
      <c r="M31" s="74">
        <f t="shared" si="16"/>
        <v>18400</v>
      </c>
      <c r="N31" s="384">
        <f t="shared" si="16"/>
        <v>40000</v>
      </c>
      <c r="O31" s="75">
        <f t="shared" si="3"/>
        <v>-1000</v>
      </c>
      <c r="P31" s="75">
        <f t="shared" si="4"/>
        <v>5000</v>
      </c>
      <c r="Q31" s="75">
        <f t="shared" si="5"/>
        <v>-6000</v>
      </c>
      <c r="R31" s="74">
        <f aca="true" t="shared" si="17" ref="R31:W31">SUM(R33)</f>
        <v>65000</v>
      </c>
      <c r="S31" s="74">
        <f t="shared" si="17"/>
        <v>25000</v>
      </c>
      <c r="T31" s="74">
        <f t="shared" si="17"/>
        <v>40000</v>
      </c>
      <c r="U31" s="74">
        <f t="shared" si="17"/>
        <v>90000</v>
      </c>
      <c r="V31" s="74">
        <f t="shared" si="17"/>
        <v>50000</v>
      </c>
      <c r="W31" s="74">
        <f t="shared" si="17"/>
        <v>40000</v>
      </c>
      <c r="X31" s="71"/>
      <c r="Y31" s="64"/>
    </row>
    <row r="32" spans="1:25" ht="12.75">
      <c r="A32" s="68"/>
      <c r="B32" s="68"/>
      <c r="C32" s="68"/>
      <c r="D32" s="68"/>
      <c r="E32" s="69" t="s">
        <v>344</v>
      </c>
      <c r="F32" s="76"/>
      <c r="G32" s="76"/>
      <c r="H32" s="76"/>
      <c r="I32" s="76"/>
      <c r="J32" s="76"/>
      <c r="K32" s="76"/>
      <c r="L32" s="76"/>
      <c r="M32" s="76"/>
      <c r="N32" s="387"/>
      <c r="O32" s="75"/>
      <c r="P32" s="75"/>
      <c r="Q32" s="75"/>
      <c r="R32" s="76"/>
      <c r="S32" s="76"/>
      <c r="T32" s="76"/>
      <c r="U32" s="76"/>
      <c r="V32" s="76"/>
      <c r="W32" s="76"/>
      <c r="X32" s="71"/>
      <c r="Y32" s="64"/>
    </row>
    <row r="33" spans="1:25" ht="25.5">
      <c r="A33" s="68">
        <v>2161</v>
      </c>
      <c r="B33" s="68" t="s">
        <v>191</v>
      </c>
      <c r="C33" s="68" t="s">
        <v>196</v>
      </c>
      <c r="D33" s="68" t="s">
        <v>191</v>
      </c>
      <c r="E33" s="69" t="s">
        <v>371</v>
      </c>
      <c r="F33" s="74">
        <f>SUM(G33,H33)</f>
        <v>8289.9</v>
      </c>
      <c r="G33" s="74">
        <v>7316.9</v>
      </c>
      <c r="H33" s="74">
        <v>973</v>
      </c>
      <c r="I33" s="74">
        <f>SUM(J33,K33)</f>
        <v>59400</v>
      </c>
      <c r="J33" s="74">
        <v>13400</v>
      </c>
      <c r="K33" s="74">
        <v>46000</v>
      </c>
      <c r="L33" s="74">
        <f>SUM(M33,N33)</f>
        <v>58400</v>
      </c>
      <c r="M33" s="74">
        <v>18400</v>
      </c>
      <c r="N33" s="384">
        <v>40000</v>
      </c>
      <c r="O33" s="75">
        <f t="shared" si="3"/>
        <v>-1000</v>
      </c>
      <c r="P33" s="75">
        <f t="shared" si="4"/>
        <v>5000</v>
      </c>
      <c r="Q33" s="75">
        <f t="shared" si="5"/>
        <v>-6000</v>
      </c>
      <c r="R33" s="74">
        <f>SUM(S33,T33)</f>
        <v>65000</v>
      </c>
      <c r="S33" s="74">
        <v>25000</v>
      </c>
      <c r="T33" s="74">
        <v>40000</v>
      </c>
      <c r="U33" s="74">
        <f>SUM(V33,W33)</f>
        <v>90000</v>
      </c>
      <c r="V33" s="74">
        <v>50000</v>
      </c>
      <c r="W33" s="74">
        <v>40000</v>
      </c>
      <c r="X33" s="71"/>
      <c r="Y33" s="64"/>
    </row>
    <row r="34" spans="1:25" ht="12.75">
      <c r="A34" s="68">
        <v>2170</v>
      </c>
      <c r="B34" s="68" t="s">
        <v>191</v>
      </c>
      <c r="C34" s="68" t="s">
        <v>209</v>
      </c>
      <c r="D34" s="68" t="s">
        <v>190</v>
      </c>
      <c r="E34" s="69" t="s">
        <v>372</v>
      </c>
      <c r="F34" s="74">
        <f aca="true" t="shared" si="18" ref="F34:N34">SUM(F36)</f>
        <v>0</v>
      </c>
      <c r="G34" s="74">
        <f t="shared" si="18"/>
        <v>0</v>
      </c>
      <c r="H34" s="74">
        <f t="shared" si="18"/>
        <v>0</v>
      </c>
      <c r="I34" s="74">
        <f t="shared" si="18"/>
        <v>0</v>
      </c>
      <c r="J34" s="74">
        <f t="shared" si="18"/>
        <v>0</v>
      </c>
      <c r="K34" s="74">
        <f t="shared" si="18"/>
        <v>0</v>
      </c>
      <c r="L34" s="74">
        <f t="shared" si="18"/>
        <v>0</v>
      </c>
      <c r="M34" s="74">
        <f t="shared" si="18"/>
        <v>0</v>
      </c>
      <c r="N34" s="384">
        <f t="shared" si="18"/>
        <v>0</v>
      </c>
      <c r="O34" s="75">
        <f t="shared" si="3"/>
        <v>0</v>
      </c>
      <c r="P34" s="75">
        <f t="shared" si="4"/>
        <v>0</v>
      </c>
      <c r="Q34" s="75">
        <f t="shared" si="5"/>
        <v>0</v>
      </c>
      <c r="R34" s="74">
        <f aca="true" t="shared" si="19" ref="R34:W34">SUM(R36)</f>
        <v>0</v>
      </c>
      <c r="S34" s="74">
        <v>0</v>
      </c>
      <c r="T34" s="74">
        <f t="shared" si="19"/>
        <v>0</v>
      </c>
      <c r="U34" s="74">
        <f t="shared" si="19"/>
        <v>0</v>
      </c>
      <c r="V34" s="74">
        <f t="shared" si="19"/>
        <v>0</v>
      </c>
      <c r="W34" s="74">
        <f t="shared" si="19"/>
        <v>0</v>
      </c>
      <c r="X34" s="71"/>
      <c r="Y34" s="64"/>
    </row>
    <row r="35" spans="1:25" ht="12.75">
      <c r="A35" s="68"/>
      <c r="B35" s="68"/>
      <c r="C35" s="68"/>
      <c r="D35" s="68"/>
      <c r="E35" s="69" t="s">
        <v>344</v>
      </c>
      <c r="F35" s="76"/>
      <c r="G35" s="76"/>
      <c r="H35" s="76"/>
      <c r="I35" s="76"/>
      <c r="J35" s="76"/>
      <c r="K35" s="76"/>
      <c r="L35" s="76"/>
      <c r="M35" s="76"/>
      <c r="N35" s="387"/>
      <c r="O35" s="75"/>
      <c r="P35" s="75"/>
      <c r="Q35" s="75"/>
      <c r="R35" s="76"/>
      <c r="S35" s="76"/>
      <c r="T35" s="76"/>
      <c r="U35" s="76"/>
      <c r="V35" s="76"/>
      <c r="W35" s="76"/>
      <c r="X35" s="71"/>
      <c r="Y35" s="64"/>
    </row>
    <row r="36" spans="1:25" ht="12.75">
      <c r="A36" s="68">
        <v>2171</v>
      </c>
      <c r="B36" s="68" t="s">
        <v>191</v>
      </c>
      <c r="C36" s="68" t="s">
        <v>209</v>
      </c>
      <c r="D36" s="68" t="s">
        <v>191</v>
      </c>
      <c r="E36" s="69" t="s">
        <v>372</v>
      </c>
      <c r="F36" s="74">
        <f>SUM(G36,H36)</f>
        <v>0</v>
      </c>
      <c r="G36" s="74"/>
      <c r="H36" s="74"/>
      <c r="I36" s="74">
        <f>SUM(J36,K36)</f>
        <v>0</v>
      </c>
      <c r="J36" s="74"/>
      <c r="K36" s="74"/>
      <c r="L36" s="74">
        <f>SUM(M36,N36)</f>
        <v>0</v>
      </c>
      <c r="M36" s="74"/>
      <c r="N36" s="384"/>
      <c r="O36" s="75">
        <f t="shared" si="3"/>
        <v>0</v>
      </c>
      <c r="P36" s="75">
        <f t="shared" si="4"/>
        <v>0</v>
      </c>
      <c r="Q36" s="75">
        <f t="shared" si="5"/>
        <v>0</v>
      </c>
      <c r="R36" s="74">
        <f>SUM(S36,T36)</f>
        <v>0</v>
      </c>
      <c r="S36" s="74"/>
      <c r="T36" s="74"/>
      <c r="U36" s="74">
        <f>SUM(V36,W36)</f>
        <v>0</v>
      </c>
      <c r="V36" s="74"/>
      <c r="W36" s="74"/>
      <c r="X36" s="71"/>
      <c r="Y36" s="64"/>
    </row>
    <row r="37" spans="1:25" ht="25.5">
      <c r="A37" s="68">
        <v>2180</v>
      </c>
      <c r="B37" s="68" t="s">
        <v>191</v>
      </c>
      <c r="C37" s="68" t="s">
        <v>374</v>
      </c>
      <c r="D37" s="68" t="s">
        <v>190</v>
      </c>
      <c r="E37" s="69" t="s">
        <v>373</v>
      </c>
      <c r="F37" s="74">
        <f aca="true" t="shared" si="20" ref="F37:N37">SUM(F39)</f>
        <v>0</v>
      </c>
      <c r="G37" s="74">
        <f t="shared" si="20"/>
        <v>0</v>
      </c>
      <c r="H37" s="74">
        <f t="shared" si="20"/>
        <v>0</v>
      </c>
      <c r="I37" s="74">
        <f t="shared" si="20"/>
        <v>0</v>
      </c>
      <c r="J37" s="74">
        <f t="shared" si="20"/>
        <v>0</v>
      </c>
      <c r="K37" s="74">
        <f t="shared" si="20"/>
        <v>0</v>
      </c>
      <c r="L37" s="74">
        <f t="shared" si="20"/>
        <v>0</v>
      </c>
      <c r="M37" s="74">
        <f t="shared" si="20"/>
        <v>0</v>
      </c>
      <c r="N37" s="384">
        <f t="shared" si="20"/>
        <v>0</v>
      </c>
      <c r="O37" s="75">
        <f t="shared" si="3"/>
        <v>0</v>
      </c>
      <c r="P37" s="75">
        <f t="shared" si="4"/>
        <v>0</v>
      </c>
      <c r="Q37" s="75">
        <f t="shared" si="5"/>
        <v>0</v>
      </c>
      <c r="R37" s="74">
        <f aca="true" t="shared" si="21" ref="R37:W37">SUM(R39)</f>
        <v>0</v>
      </c>
      <c r="S37" s="74">
        <f t="shared" si="21"/>
        <v>0</v>
      </c>
      <c r="T37" s="74">
        <f t="shared" si="21"/>
        <v>0</v>
      </c>
      <c r="U37" s="74">
        <f t="shared" si="21"/>
        <v>0</v>
      </c>
      <c r="V37" s="74">
        <f t="shared" si="21"/>
        <v>0</v>
      </c>
      <c r="W37" s="74">
        <f t="shared" si="21"/>
        <v>0</v>
      </c>
      <c r="X37" s="71"/>
      <c r="Y37" s="64"/>
    </row>
    <row r="38" spans="1:25" ht="12.75">
      <c r="A38" s="68"/>
      <c r="B38" s="68"/>
      <c r="C38" s="68"/>
      <c r="D38" s="68"/>
      <c r="E38" s="69" t="s">
        <v>344</v>
      </c>
      <c r="F38" s="76"/>
      <c r="G38" s="76"/>
      <c r="H38" s="76"/>
      <c r="I38" s="76"/>
      <c r="J38" s="76"/>
      <c r="K38" s="76"/>
      <c r="L38" s="76"/>
      <c r="M38" s="76"/>
      <c r="N38" s="387"/>
      <c r="O38" s="75"/>
      <c r="P38" s="75"/>
      <c r="Q38" s="75"/>
      <c r="R38" s="76"/>
      <c r="S38" s="76"/>
      <c r="T38" s="76"/>
      <c r="U38" s="76"/>
      <c r="V38" s="76"/>
      <c r="W38" s="76"/>
      <c r="X38" s="71"/>
      <c r="Y38" s="64"/>
    </row>
    <row r="39" spans="1:25" ht="25.5">
      <c r="A39" s="68">
        <v>2181</v>
      </c>
      <c r="B39" s="68" t="s">
        <v>191</v>
      </c>
      <c r="C39" s="68" t="s">
        <v>374</v>
      </c>
      <c r="D39" s="68" t="s">
        <v>191</v>
      </c>
      <c r="E39" s="69" t="s">
        <v>373</v>
      </c>
      <c r="F39" s="74">
        <f aca="true" t="shared" si="22" ref="F39:N39">SUM(F41:F42)</f>
        <v>0</v>
      </c>
      <c r="G39" s="74">
        <f t="shared" si="22"/>
        <v>0</v>
      </c>
      <c r="H39" s="74">
        <f t="shared" si="22"/>
        <v>0</v>
      </c>
      <c r="I39" s="74">
        <f t="shared" si="22"/>
        <v>0</v>
      </c>
      <c r="J39" s="74">
        <f t="shared" si="22"/>
        <v>0</v>
      </c>
      <c r="K39" s="74">
        <f t="shared" si="22"/>
        <v>0</v>
      </c>
      <c r="L39" s="74">
        <f t="shared" si="22"/>
        <v>0</v>
      </c>
      <c r="M39" s="74">
        <f t="shared" si="22"/>
        <v>0</v>
      </c>
      <c r="N39" s="384">
        <f t="shared" si="22"/>
        <v>0</v>
      </c>
      <c r="O39" s="75">
        <f t="shared" si="3"/>
        <v>0</v>
      </c>
      <c r="P39" s="75">
        <f t="shared" si="4"/>
        <v>0</v>
      </c>
      <c r="Q39" s="75">
        <f t="shared" si="5"/>
        <v>0</v>
      </c>
      <c r="R39" s="74">
        <f aca="true" t="shared" si="23" ref="R39:W39">SUM(R41:R42)</f>
        <v>0</v>
      </c>
      <c r="S39" s="74">
        <f t="shared" si="23"/>
        <v>0</v>
      </c>
      <c r="T39" s="74">
        <f t="shared" si="23"/>
        <v>0</v>
      </c>
      <c r="U39" s="74">
        <f t="shared" si="23"/>
        <v>0</v>
      </c>
      <c r="V39" s="74">
        <f t="shared" si="23"/>
        <v>0</v>
      </c>
      <c r="W39" s="74">
        <f t="shared" si="23"/>
        <v>0</v>
      </c>
      <c r="X39" s="71"/>
      <c r="Y39" s="64"/>
    </row>
    <row r="40" spans="1:25" ht="12.75">
      <c r="A40" s="68"/>
      <c r="B40" s="68"/>
      <c r="C40" s="68"/>
      <c r="D40" s="68"/>
      <c r="E40" s="69" t="s">
        <v>344</v>
      </c>
      <c r="F40" s="76"/>
      <c r="G40" s="76"/>
      <c r="H40" s="76"/>
      <c r="I40" s="76"/>
      <c r="J40" s="76"/>
      <c r="K40" s="76"/>
      <c r="L40" s="76"/>
      <c r="M40" s="76"/>
      <c r="N40" s="387"/>
      <c r="O40" s="75"/>
      <c r="P40" s="75"/>
      <c r="Q40" s="75"/>
      <c r="R40" s="76"/>
      <c r="S40" s="76"/>
      <c r="T40" s="76"/>
      <c r="U40" s="76"/>
      <c r="V40" s="76"/>
      <c r="W40" s="76"/>
      <c r="X40" s="71"/>
      <c r="Y40" s="64"/>
    </row>
    <row r="41" spans="1:25" ht="12.75">
      <c r="A41" s="68">
        <v>2182</v>
      </c>
      <c r="B41" s="68" t="s">
        <v>191</v>
      </c>
      <c r="C41" s="68" t="s">
        <v>374</v>
      </c>
      <c r="D41" s="68" t="s">
        <v>191</v>
      </c>
      <c r="E41" s="69" t="s">
        <v>375</v>
      </c>
      <c r="F41" s="74">
        <f>SUM(G41,H41)</f>
        <v>0</v>
      </c>
      <c r="G41" s="74"/>
      <c r="H41" s="74"/>
      <c r="I41" s="74">
        <f>SUM(J41,K41)</f>
        <v>0</v>
      </c>
      <c r="J41" s="74"/>
      <c r="K41" s="74"/>
      <c r="L41" s="74">
        <f>SUM(M41,N41)</f>
        <v>0</v>
      </c>
      <c r="M41" s="74"/>
      <c r="N41" s="384"/>
      <c r="O41" s="75">
        <f t="shared" si="3"/>
        <v>0</v>
      </c>
      <c r="P41" s="75">
        <f t="shared" si="4"/>
        <v>0</v>
      </c>
      <c r="Q41" s="75">
        <f t="shared" si="5"/>
        <v>0</v>
      </c>
      <c r="R41" s="74">
        <f>SUM(S41,T41)</f>
        <v>0</v>
      </c>
      <c r="S41" s="74"/>
      <c r="T41" s="74"/>
      <c r="U41" s="74">
        <f>SUM(V41,W41)</f>
        <v>0</v>
      </c>
      <c r="V41" s="74"/>
      <c r="W41" s="74"/>
      <c r="X41" s="71"/>
      <c r="Y41" s="64"/>
    </row>
    <row r="42" spans="1:25" ht="12.75">
      <c r="A42" s="68">
        <v>2183</v>
      </c>
      <c r="B42" s="68" t="s">
        <v>191</v>
      </c>
      <c r="C42" s="68" t="s">
        <v>374</v>
      </c>
      <c r="D42" s="68" t="s">
        <v>191</v>
      </c>
      <c r="E42" s="69" t="s">
        <v>376</v>
      </c>
      <c r="F42" s="74">
        <f>SUM(G42,H42)</f>
        <v>0</v>
      </c>
      <c r="G42" s="74"/>
      <c r="H42" s="74"/>
      <c r="I42" s="74">
        <f>SUM(J42,K42)</f>
        <v>0</v>
      </c>
      <c r="J42" s="74"/>
      <c r="K42" s="74"/>
      <c r="L42" s="74">
        <f>SUM(M42,N42)</f>
        <v>0</v>
      </c>
      <c r="M42" s="74"/>
      <c r="N42" s="384"/>
      <c r="O42" s="75">
        <f t="shared" si="3"/>
        <v>0</v>
      </c>
      <c r="P42" s="75">
        <f t="shared" si="4"/>
        <v>0</v>
      </c>
      <c r="Q42" s="75">
        <f t="shared" si="5"/>
        <v>0</v>
      </c>
      <c r="R42" s="74">
        <f>SUM(S42,T42)</f>
        <v>0</v>
      </c>
      <c r="S42" s="74"/>
      <c r="T42" s="74"/>
      <c r="U42" s="74">
        <f>SUM(V42,W42)</f>
        <v>0</v>
      </c>
      <c r="V42" s="74"/>
      <c r="W42" s="74"/>
      <c r="X42" s="71"/>
      <c r="Y42" s="64"/>
    </row>
    <row r="43" spans="1:25" ht="25.5">
      <c r="A43" s="68">
        <v>2200</v>
      </c>
      <c r="B43" s="68" t="s">
        <v>199</v>
      </c>
      <c r="C43" s="68" t="s">
        <v>190</v>
      </c>
      <c r="D43" s="68" t="s">
        <v>190</v>
      </c>
      <c r="E43" s="69" t="s">
        <v>377</v>
      </c>
      <c r="F43" s="74">
        <f aca="true" t="shared" si="24" ref="F43:N43">SUM(F45,F48,F51,F54,F57)</f>
        <v>0</v>
      </c>
      <c r="G43" s="74">
        <f t="shared" si="24"/>
        <v>0</v>
      </c>
      <c r="H43" s="74">
        <f t="shared" si="24"/>
        <v>0</v>
      </c>
      <c r="I43" s="74">
        <f t="shared" si="24"/>
        <v>0</v>
      </c>
      <c r="J43" s="74">
        <f t="shared" si="24"/>
        <v>0</v>
      </c>
      <c r="K43" s="74">
        <f t="shared" si="24"/>
        <v>0</v>
      </c>
      <c r="L43" s="74">
        <f t="shared" si="24"/>
        <v>0</v>
      </c>
      <c r="M43" s="74">
        <f t="shared" si="24"/>
        <v>0</v>
      </c>
      <c r="N43" s="384">
        <f t="shared" si="24"/>
        <v>0</v>
      </c>
      <c r="O43" s="75">
        <f t="shared" si="3"/>
        <v>0</v>
      </c>
      <c r="P43" s="75">
        <f t="shared" si="4"/>
        <v>0</v>
      </c>
      <c r="Q43" s="75">
        <f t="shared" si="5"/>
        <v>0</v>
      </c>
      <c r="R43" s="74">
        <f aca="true" t="shared" si="25" ref="R43:W43">SUM(R45,R48,R51,R54,R57)</f>
        <v>0</v>
      </c>
      <c r="S43" s="74">
        <f t="shared" si="25"/>
        <v>0</v>
      </c>
      <c r="T43" s="74">
        <f t="shared" si="25"/>
        <v>0</v>
      </c>
      <c r="U43" s="74">
        <f t="shared" si="25"/>
        <v>0</v>
      </c>
      <c r="V43" s="74">
        <f t="shared" si="25"/>
        <v>0</v>
      </c>
      <c r="W43" s="74">
        <f t="shared" si="25"/>
        <v>0</v>
      </c>
      <c r="X43" s="71"/>
      <c r="Y43" s="64"/>
    </row>
    <row r="44" spans="1:25" ht="12.75">
      <c r="A44" s="68"/>
      <c r="B44" s="68"/>
      <c r="C44" s="68"/>
      <c r="D44" s="68"/>
      <c r="E44" s="69" t="s">
        <v>354</v>
      </c>
      <c r="F44" s="76"/>
      <c r="G44" s="76"/>
      <c r="H44" s="76"/>
      <c r="I44" s="76"/>
      <c r="J44" s="76"/>
      <c r="K44" s="76"/>
      <c r="L44" s="76"/>
      <c r="M44" s="76"/>
      <c r="N44" s="387"/>
      <c r="O44" s="75"/>
      <c r="P44" s="75"/>
      <c r="Q44" s="75"/>
      <c r="R44" s="76"/>
      <c r="S44" s="76"/>
      <c r="T44" s="76"/>
      <c r="U44" s="76"/>
      <c r="V44" s="76"/>
      <c r="W44" s="76"/>
      <c r="X44" s="71"/>
      <c r="Y44" s="64"/>
    </row>
    <row r="45" spans="1:25" ht="12.75">
      <c r="A45" s="68">
        <v>2210</v>
      </c>
      <c r="B45" s="68" t="s">
        <v>199</v>
      </c>
      <c r="C45" s="68" t="s">
        <v>191</v>
      </c>
      <c r="D45" s="68" t="s">
        <v>190</v>
      </c>
      <c r="E45" s="69" t="s">
        <v>378</v>
      </c>
      <c r="F45" s="74">
        <f aca="true" t="shared" si="26" ref="F45:N45">SUM(F47)</f>
        <v>0</v>
      </c>
      <c r="G45" s="74">
        <f t="shared" si="26"/>
        <v>0</v>
      </c>
      <c r="H45" s="74">
        <f t="shared" si="26"/>
        <v>0</v>
      </c>
      <c r="I45" s="74">
        <f t="shared" si="26"/>
        <v>0</v>
      </c>
      <c r="J45" s="74">
        <f t="shared" si="26"/>
        <v>0</v>
      </c>
      <c r="K45" s="74">
        <f t="shared" si="26"/>
        <v>0</v>
      </c>
      <c r="L45" s="74">
        <f t="shared" si="26"/>
        <v>0</v>
      </c>
      <c r="M45" s="74">
        <f t="shared" si="26"/>
        <v>0</v>
      </c>
      <c r="N45" s="384">
        <f t="shared" si="26"/>
        <v>0</v>
      </c>
      <c r="O45" s="75">
        <f t="shared" si="3"/>
        <v>0</v>
      </c>
      <c r="P45" s="75">
        <f t="shared" si="4"/>
        <v>0</v>
      </c>
      <c r="Q45" s="75">
        <f t="shared" si="5"/>
        <v>0</v>
      </c>
      <c r="R45" s="74">
        <f aca="true" t="shared" si="27" ref="R45:W45">SUM(R47)</f>
        <v>0</v>
      </c>
      <c r="S45" s="74">
        <f t="shared" si="27"/>
        <v>0</v>
      </c>
      <c r="T45" s="74">
        <f t="shared" si="27"/>
        <v>0</v>
      </c>
      <c r="U45" s="74">
        <f t="shared" si="27"/>
        <v>0</v>
      </c>
      <c r="V45" s="74">
        <f t="shared" si="27"/>
        <v>0</v>
      </c>
      <c r="W45" s="74">
        <f t="shared" si="27"/>
        <v>0</v>
      </c>
      <c r="X45" s="71"/>
      <c r="Y45" s="64"/>
    </row>
    <row r="46" spans="1:25" ht="12.75">
      <c r="A46" s="68"/>
      <c r="B46" s="68"/>
      <c r="C46" s="68"/>
      <c r="D46" s="68"/>
      <c r="E46" s="69" t="s">
        <v>344</v>
      </c>
      <c r="F46" s="76"/>
      <c r="G46" s="76"/>
      <c r="H46" s="76"/>
      <c r="I46" s="76"/>
      <c r="J46" s="76"/>
      <c r="K46" s="76"/>
      <c r="L46" s="76"/>
      <c r="M46" s="76"/>
      <c r="N46" s="387"/>
      <c r="O46" s="75"/>
      <c r="P46" s="75"/>
      <c r="Q46" s="75"/>
      <c r="R46" s="76"/>
      <c r="S46" s="76"/>
      <c r="T46" s="76"/>
      <c r="U46" s="76"/>
      <c r="V46" s="76"/>
      <c r="W46" s="76"/>
      <c r="X46" s="71"/>
      <c r="Y46" s="64"/>
    </row>
    <row r="47" spans="1:25" ht="12.75">
      <c r="A47" s="68">
        <v>2211</v>
      </c>
      <c r="B47" s="68" t="s">
        <v>199</v>
      </c>
      <c r="C47" s="68" t="s">
        <v>191</v>
      </c>
      <c r="D47" s="68" t="s">
        <v>191</v>
      </c>
      <c r="E47" s="69" t="s">
        <v>379</v>
      </c>
      <c r="F47" s="74">
        <f>SUM(G47,H47)</f>
        <v>0</v>
      </c>
      <c r="G47" s="74"/>
      <c r="H47" s="74"/>
      <c r="I47" s="74">
        <f>SUM(J47,K47)</f>
        <v>0</v>
      </c>
      <c r="J47" s="74"/>
      <c r="K47" s="74"/>
      <c r="L47" s="74">
        <f>SUM(M47,N47)</f>
        <v>0</v>
      </c>
      <c r="M47" s="74"/>
      <c r="N47" s="384"/>
      <c r="O47" s="75">
        <f t="shared" si="3"/>
        <v>0</v>
      </c>
      <c r="P47" s="75">
        <f t="shared" si="4"/>
        <v>0</v>
      </c>
      <c r="Q47" s="75">
        <f t="shared" si="5"/>
        <v>0</v>
      </c>
      <c r="R47" s="74">
        <f>SUM(S47,T47)</f>
        <v>0</v>
      </c>
      <c r="S47" s="74"/>
      <c r="T47" s="74"/>
      <c r="U47" s="74">
        <f>SUM(V47,W47)</f>
        <v>0</v>
      </c>
      <c r="V47" s="74"/>
      <c r="W47" s="74"/>
      <c r="X47" s="71"/>
      <c r="Y47" s="64"/>
    </row>
    <row r="48" spans="1:25" ht="12.75">
      <c r="A48" s="68">
        <v>2220</v>
      </c>
      <c r="B48" s="68" t="s">
        <v>199</v>
      </c>
      <c r="C48" s="68" t="s">
        <v>199</v>
      </c>
      <c r="D48" s="68" t="s">
        <v>190</v>
      </c>
      <c r="E48" s="69" t="s">
        <v>380</v>
      </c>
      <c r="F48" s="74">
        <f aca="true" t="shared" si="28" ref="F48:N48">SUM(F50)</f>
        <v>0</v>
      </c>
      <c r="G48" s="74">
        <f t="shared" si="28"/>
        <v>0</v>
      </c>
      <c r="H48" s="74">
        <f t="shared" si="28"/>
        <v>0</v>
      </c>
      <c r="I48" s="74">
        <f t="shared" si="28"/>
        <v>0</v>
      </c>
      <c r="J48" s="74">
        <f t="shared" si="28"/>
        <v>0</v>
      </c>
      <c r="K48" s="74">
        <f t="shared" si="28"/>
        <v>0</v>
      </c>
      <c r="L48" s="74">
        <f t="shared" si="28"/>
        <v>0</v>
      </c>
      <c r="M48" s="74">
        <f t="shared" si="28"/>
        <v>0</v>
      </c>
      <c r="N48" s="384">
        <f t="shared" si="28"/>
        <v>0</v>
      </c>
      <c r="O48" s="75">
        <f t="shared" si="3"/>
        <v>0</v>
      </c>
      <c r="P48" s="75">
        <f t="shared" si="4"/>
        <v>0</v>
      </c>
      <c r="Q48" s="75">
        <f t="shared" si="5"/>
        <v>0</v>
      </c>
      <c r="R48" s="74">
        <f aca="true" t="shared" si="29" ref="R48:W48">SUM(R50)</f>
        <v>0</v>
      </c>
      <c r="S48" s="74">
        <f t="shared" si="29"/>
        <v>0</v>
      </c>
      <c r="T48" s="74">
        <f t="shared" si="29"/>
        <v>0</v>
      </c>
      <c r="U48" s="74">
        <f t="shared" si="29"/>
        <v>0</v>
      </c>
      <c r="V48" s="74">
        <f t="shared" si="29"/>
        <v>0</v>
      </c>
      <c r="W48" s="74">
        <f t="shared" si="29"/>
        <v>0</v>
      </c>
      <c r="X48" s="71"/>
      <c r="Y48" s="64"/>
    </row>
    <row r="49" spans="1:25" ht="12.75">
      <c r="A49" s="68"/>
      <c r="B49" s="68"/>
      <c r="C49" s="68"/>
      <c r="D49" s="68"/>
      <c r="E49" s="69" t="s">
        <v>344</v>
      </c>
      <c r="F49" s="76"/>
      <c r="G49" s="76"/>
      <c r="H49" s="76"/>
      <c r="I49" s="76"/>
      <c r="J49" s="76"/>
      <c r="K49" s="76"/>
      <c r="L49" s="76"/>
      <c r="M49" s="76"/>
      <c r="N49" s="387"/>
      <c r="O49" s="75"/>
      <c r="P49" s="75"/>
      <c r="Q49" s="75"/>
      <c r="R49" s="76"/>
      <c r="S49" s="76"/>
      <c r="T49" s="76"/>
      <c r="U49" s="76"/>
      <c r="V49" s="76"/>
      <c r="W49" s="76"/>
      <c r="X49" s="71"/>
      <c r="Y49" s="64"/>
    </row>
    <row r="50" spans="1:25" ht="12.75">
      <c r="A50" s="68">
        <v>2221</v>
      </c>
      <c r="B50" s="68" t="s">
        <v>199</v>
      </c>
      <c r="C50" s="68" t="s">
        <v>199</v>
      </c>
      <c r="D50" s="68" t="s">
        <v>191</v>
      </c>
      <c r="E50" s="69" t="s">
        <v>381</v>
      </c>
      <c r="F50" s="74">
        <f>SUM(G50,H50)</f>
        <v>0</v>
      </c>
      <c r="G50" s="74"/>
      <c r="H50" s="74"/>
      <c r="I50" s="74">
        <f>SUM(J50,K50)</f>
        <v>0</v>
      </c>
      <c r="J50" s="74"/>
      <c r="K50" s="74"/>
      <c r="L50" s="74">
        <f>SUM(M50,N50)</f>
        <v>0</v>
      </c>
      <c r="M50" s="74"/>
      <c r="N50" s="384"/>
      <c r="O50" s="75">
        <f t="shared" si="3"/>
        <v>0</v>
      </c>
      <c r="P50" s="75">
        <f t="shared" si="4"/>
        <v>0</v>
      </c>
      <c r="Q50" s="75">
        <f t="shared" si="5"/>
        <v>0</v>
      </c>
      <c r="R50" s="74">
        <f>SUM(S50,T50)</f>
        <v>0</v>
      </c>
      <c r="S50" s="74"/>
      <c r="T50" s="74"/>
      <c r="U50" s="74">
        <f>SUM(V50,W50)</f>
        <v>0</v>
      </c>
      <c r="V50" s="74"/>
      <c r="W50" s="74"/>
      <c r="X50" s="71"/>
      <c r="Y50" s="64"/>
    </row>
    <row r="51" spans="1:25" ht="12.75">
      <c r="A51" s="68">
        <v>2230</v>
      </c>
      <c r="B51" s="68" t="s">
        <v>199</v>
      </c>
      <c r="C51" s="68" t="s">
        <v>193</v>
      </c>
      <c r="D51" s="68" t="s">
        <v>190</v>
      </c>
      <c r="E51" s="69" t="s">
        <v>382</v>
      </c>
      <c r="F51" s="74">
        <f aca="true" t="shared" si="30" ref="F51:N51">SUM(F53)</f>
        <v>0</v>
      </c>
      <c r="G51" s="74">
        <f t="shared" si="30"/>
        <v>0</v>
      </c>
      <c r="H51" s="74">
        <f t="shared" si="30"/>
        <v>0</v>
      </c>
      <c r="I51" s="74">
        <f t="shared" si="30"/>
        <v>0</v>
      </c>
      <c r="J51" s="74">
        <f t="shared" si="30"/>
        <v>0</v>
      </c>
      <c r="K51" s="74">
        <f t="shared" si="30"/>
        <v>0</v>
      </c>
      <c r="L51" s="74">
        <f t="shared" si="30"/>
        <v>0</v>
      </c>
      <c r="M51" s="74">
        <f t="shared" si="30"/>
        <v>0</v>
      </c>
      <c r="N51" s="384">
        <f t="shared" si="30"/>
        <v>0</v>
      </c>
      <c r="O51" s="75">
        <f t="shared" si="3"/>
        <v>0</v>
      </c>
      <c r="P51" s="75">
        <f t="shared" si="4"/>
        <v>0</v>
      </c>
      <c r="Q51" s="75">
        <f t="shared" si="5"/>
        <v>0</v>
      </c>
      <c r="R51" s="74">
        <f aca="true" t="shared" si="31" ref="R51:W51">SUM(R53)</f>
        <v>0</v>
      </c>
      <c r="S51" s="74">
        <f t="shared" si="31"/>
        <v>0</v>
      </c>
      <c r="T51" s="74">
        <f t="shared" si="31"/>
        <v>0</v>
      </c>
      <c r="U51" s="74">
        <f t="shared" si="31"/>
        <v>0</v>
      </c>
      <c r="V51" s="74">
        <f t="shared" si="31"/>
        <v>0</v>
      </c>
      <c r="W51" s="74">
        <f t="shared" si="31"/>
        <v>0</v>
      </c>
      <c r="X51" s="71"/>
      <c r="Y51" s="64"/>
    </row>
    <row r="52" spans="1:25" ht="12.75">
      <c r="A52" s="68"/>
      <c r="B52" s="68"/>
      <c r="C52" s="68"/>
      <c r="D52" s="68"/>
      <c r="E52" s="69" t="s">
        <v>344</v>
      </c>
      <c r="F52" s="76"/>
      <c r="G52" s="76"/>
      <c r="H52" s="76"/>
      <c r="I52" s="76"/>
      <c r="J52" s="76"/>
      <c r="K52" s="76"/>
      <c r="L52" s="76"/>
      <c r="M52" s="76"/>
      <c r="N52" s="387"/>
      <c r="O52" s="75"/>
      <c r="P52" s="75"/>
      <c r="Q52" s="75"/>
      <c r="R52" s="76"/>
      <c r="S52" s="76"/>
      <c r="T52" s="76"/>
      <c r="U52" s="76"/>
      <c r="V52" s="76"/>
      <c r="W52" s="76"/>
      <c r="X52" s="71"/>
      <c r="Y52" s="64"/>
    </row>
    <row r="53" spans="1:25" ht="12.75">
      <c r="A53" s="68">
        <v>2231</v>
      </c>
      <c r="B53" s="68" t="s">
        <v>199</v>
      </c>
      <c r="C53" s="68" t="s">
        <v>193</v>
      </c>
      <c r="D53" s="68" t="s">
        <v>191</v>
      </c>
      <c r="E53" s="69" t="s">
        <v>383</v>
      </c>
      <c r="F53" s="74">
        <f>SUM(G53,H53)</f>
        <v>0</v>
      </c>
      <c r="G53" s="74"/>
      <c r="H53" s="74"/>
      <c r="I53" s="74">
        <f>SUM(J53,K53)</f>
        <v>0</v>
      </c>
      <c r="J53" s="74"/>
      <c r="K53" s="74"/>
      <c r="L53" s="74">
        <f>SUM(M53,N53)</f>
        <v>0</v>
      </c>
      <c r="M53" s="74"/>
      <c r="N53" s="384"/>
      <c r="O53" s="75">
        <f t="shared" si="3"/>
        <v>0</v>
      </c>
      <c r="P53" s="75">
        <f t="shared" si="4"/>
        <v>0</v>
      </c>
      <c r="Q53" s="75">
        <f t="shared" si="5"/>
        <v>0</v>
      </c>
      <c r="R53" s="74">
        <f>SUM(S53,T53)</f>
        <v>0</v>
      </c>
      <c r="S53" s="74"/>
      <c r="T53" s="74"/>
      <c r="U53" s="74">
        <f>SUM(V53,W53)</f>
        <v>0</v>
      </c>
      <c r="V53" s="74"/>
      <c r="W53" s="74"/>
      <c r="X53" s="71"/>
      <c r="Y53" s="64"/>
    </row>
    <row r="54" spans="1:25" ht="25.5">
      <c r="A54" s="68">
        <v>2240</v>
      </c>
      <c r="B54" s="68" t="s">
        <v>199</v>
      </c>
      <c r="C54" s="68" t="s">
        <v>205</v>
      </c>
      <c r="D54" s="68" t="s">
        <v>190</v>
      </c>
      <c r="E54" s="69" t="s">
        <v>384</v>
      </c>
      <c r="F54" s="74">
        <f aca="true" t="shared" si="32" ref="F54:N54">SUM(F56)</f>
        <v>0</v>
      </c>
      <c r="G54" s="74">
        <f t="shared" si="32"/>
        <v>0</v>
      </c>
      <c r="H54" s="74">
        <f t="shared" si="32"/>
        <v>0</v>
      </c>
      <c r="I54" s="74">
        <f t="shared" si="32"/>
        <v>0</v>
      </c>
      <c r="J54" s="74">
        <f t="shared" si="32"/>
        <v>0</v>
      </c>
      <c r="K54" s="74">
        <f t="shared" si="32"/>
        <v>0</v>
      </c>
      <c r="L54" s="74">
        <f t="shared" si="32"/>
        <v>0</v>
      </c>
      <c r="M54" s="74">
        <f t="shared" si="32"/>
        <v>0</v>
      </c>
      <c r="N54" s="74">
        <f t="shared" si="32"/>
        <v>0</v>
      </c>
      <c r="O54" s="75">
        <f t="shared" si="3"/>
        <v>0</v>
      </c>
      <c r="P54" s="75">
        <f t="shared" si="4"/>
        <v>0</v>
      </c>
      <c r="Q54" s="75">
        <f t="shared" si="5"/>
        <v>0</v>
      </c>
      <c r="R54" s="74">
        <f aca="true" t="shared" si="33" ref="R54:W54">SUM(R56)</f>
        <v>0</v>
      </c>
      <c r="S54" s="74">
        <f t="shared" si="33"/>
        <v>0</v>
      </c>
      <c r="T54" s="74">
        <f t="shared" si="33"/>
        <v>0</v>
      </c>
      <c r="U54" s="74">
        <f t="shared" si="33"/>
        <v>0</v>
      </c>
      <c r="V54" s="74">
        <f t="shared" si="33"/>
        <v>0</v>
      </c>
      <c r="W54" s="74">
        <f t="shared" si="33"/>
        <v>0</v>
      </c>
      <c r="X54" s="71"/>
      <c r="Y54" s="64"/>
    </row>
    <row r="55" spans="1:25" ht="12.75">
      <c r="A55" s="68"/>
      <c r="B55" s="68"/>
      <c r="C55" s="68"/>
      <c r="D55" s="68"/>
      <c r="E55" s="69" t="s">
        <v>344</v>
      </c>
      <c r="F55" s="76"/>
      <c r="G55" s="76"/>
      <c r="H55" s="76"/>
      <c r="I55" s="76"/>
      <c r="J55" s="76"/>
      <c r="K55" s="76"/>
      <c r="L55" s="76"/>
      <c r="M55" s="76"/>
      <c r="N55" s="76"/>
      <c r="O55" s="75"/>
      <c r="P55" s="75"/>
      <c r="Q55" s="75"/>
      <c r="R55" s="76"/>
      <c r="S55" s="76"/>
      <c r="T55" s="76"/>
      <c r="U55" s="76"/>
      <c r="V55" s="76"/>
      <c r="W55" s="76"/>
      <c r="X55" s="71"/>
      <c r="Y55" s="64"/>
    </row>
    <row r="56" spans="1:25" ht="25.5">
      <c r="A56" s="68">
        <v>2241</v>
      </c>
      <c r="B56" s="68" t="s">
        <v>199</v>
      </c>
      <c r="C56" s="68" t="s">
        <v>205</v>
      </c>
      <c r="D56" s="68" t="s">
        <v>191</v>
      </c>
      <c r="E56" s="69" t="s">
        <v>384</v>
      </c>
      <c r="F56" s="74">
        <f>SUM(G56,H56)</f>
        <v>0</v>
      </c>
      <c r="G56" s="74"/>
      <c r="H56" s="74"/>
      <c r="I56" s="74">
        <f>SUM(J56,K56)</f>
        <v>0</v>
      </c>
      <c r="J56" s="74"/>
      <c r="K56" s="74"/>
      <c r="L56" s="74">
        <f>SUM(M56,N56)</f>
        <v>0</v>
      </c>
      <c r="M56" s="74"/>
      <c r="N56" s="74"/>
      <c r="O56" s="75">
        <f t="shared" si="3"/>
        <v>0</v>
      </c>
      <c r="P56" s="75">
        <f t="shared" si="4"/>
        <v>0</v>
      </c>
      <c r="Q56" s="75">
        <f t="shared" si="5"/>
        <v>0</v>
      </c>
      <c r="R56" s="74">
        <f>SUM(S56,T56)</f>
        <v>0</v>
      </c>
      <c r="S56" s="74"/>
      <c r="T56" s="74"/>
      <c r="U56" s="74">
        <f>SUM(V56,W56)</f>
        <v>0</v>
      </c>
      <c r="V56" s="74"/>
      <c r="W56" s="74"/>
      <c r="X56" s="71"/>
      <c r="Y56" s="64"/>
    </row>
    <row r="57" spans="1:25" ht="12.75">
      <c r="A57" s="68">
        <v>2250</v>
      </c>
      <c r="B57" s="68" t="s">
        <v>199</v>
      </c>
      <c r="C57" s="68" t="s">
        <v>195</v>
      </c>
      <c r="D57" s="68" t="s">
        <v>190</v>
      </c>
      <c r="E57" s="69" t="s">
        <v>385</v>
      </c>
      <c r="F57" s="74">
        <f aca="true" t="shared" si="34" ref="F57:N57">SUM(F59)</f>
        <v>0</v>
      </c>
      <c r="G57" s="74">
        <f t="shared" si="34"/>
        <v>0</v>
      </c>
      <c r="H57" s="74">
        <f t="shared" si="34"/>
        <v>0</v>
      </c>
      <c r="I57" s="74">
        <f t="shared" si="34"/>
        <v>0</v>
      </c>
      <c r="J57" s="74">
        <f t="shared" si="34"/>
        <v>0</v>
      </c>
      <c r="K57" s="74">
        <f t="shared" si="34"/>
        <v>0</v>
      </c>
      <c r="L57" s="74">
        <f t="shared" si="34"/>
        <v>0</v>
      </c>
      <c r="M57" s="74">
        <f t="shared" si="34"/>
        <v>0</v>
      </c>
      <c r="N57" s="74">
        <f t="shared" si="34"/>
        <v>0</v>
      </c>
      <c r="O57" s="75">
        <f t="shared" si="3"/>
        <v>0</v>
      </c>
      <c r="P57" s="75">
        <f t="shared" si="4"/>
        <v>0</v>
      </c>
      <c r="Q57" s="75">
        <f t="shared" si="5"/>
        <v>0</v>
      </c>
      <c r="R57" s="74">
        <f aca="true" t="shared" si="35" ref="R57:W57">SUM(R59)</f>
        <v>0</v>
      </c>
      <c r="S57" s="74">
        <f t="shared" si="35"/>
        <v>0</v>
      </c>
      <c r="T57" s="74">
        <f t="shared" si="35"/>
        <v>0</v>
      </c>
      <c r="U57" s="74">
        <f t="shared" si="35"/>
        <v>0</v>
      </c>
      <c r="V57" s="74">
        <f t="shared" si="35"/>
        <v>0</v>
      </c>
      <c r="W57" s="74">
        <f t="shared" si="35"/>
        <v>0</v>
      </c>
      <c r="X57" s="71"/>
      <c r="Y57" s="64"/>
    </row>
    <row r="58" spans="1:25" ht="12.75">
      <c r="A58" s="68"/>
      <c r="B58" s="68"/>
      <c r="C58" s="68"/>
      <c r="D58" s="68"/>
      <c r="E58" s="69" t="s">
        <v>344</v>
      </c>
      <c r="F58" s="76"/>
      <c r="G58" s="76"/>
      <c r="H58" s="76"/>
      <c r="I58" s="76"/>
      <c r="J58" s="76"/>
      <c r="K58" s="76"/>
      <c r="L58" s="76"/>
      <c r="M58" s="76"/>
      <c r="N58" s="76"/>
      <c r="O58" s="75"/>
      <c r="P58" s="75"/>
      <c r="Q58" s="75"/>
      <c r="R58" s="76"/>
      <c r="S58" s="76"/>
      <c r="T58" s="76"/>
      <c r="U58" s="76"/>
      <c r="V58" s="76"/>
      <c r="W58" s="76"/>
      <c r="X58" s="71"/>
      <c r="Y58" s="64"/>
    </row>
    <row r="59" spans="1:25" ht="12.75">
      <c r="A59" s="68">
        <v>2251</v>
      </c>
      <c r="B59" s="68" t="s">
        <v>199</v>
      </c>
      <c r="C59" s="68" t="s">
        <v>195</v>
      </c>
      <c r="D59" s="68" t="s">
        <v>191</v>
      </c>
      <c r="E59" s="69" t="s">
        <v>385</v>
      </c>
      <c r="F59" s="74">
        <f>SUM(G59,H59)</f>
        <v>0</v>
      </c>
      <c r="G59" s="74"/>
      <c r="H59" s="74"/>
      <c r="I59" s="74">
        <f>SUM(J59,K59)</f>
        <v>0</v>
      </c>
      <c r="J59" s="74"/>
      <c r="K59" s="74"/>
      <c r="L59" s="74">
        <f>SUM(M59,N59)</f>
        <v>0</v>
      </c>
      <c r="M59" s="74"/>
      <c r="N59" s="74"/>
      <c r="O59" s="75">
        <f t="shared" si="3"/>
        <v>0</v>
      </c>
      <c r="P59" s="75">
        <f t="shared" si="4"/>
        <v>0</v>
      </c>
      <c r="Q59" s="75">
        <f t="shared" si="5"/>
        <v>0</v>
      </c>
      <c r="R59" s="74">
        <f>SUM(S59,T59)</f>
        <v>0</v>
      </c>
      <c r="S59" s="74"/>
      <c r="T59" s="74"/>
      <c r="U59" s="74">
        <f>SUM(V59,W59)</f>
        <v>0</v>
      </c>
      <c r="V59" s="74"/>
      <c r="W59" s="74"/>
      <c r="X59" s="71"/>
      <c r="Y59" s="64"/>
    </row>
    <row r="60" spans="1:25" ht="51">
      <c r="A60" s="68">
        <v>2300</v>
      </c>
      <c r="B60" s="68" t="s">
        <v>193</v>
      </c>
      <c r="C60" s="68" t="s">
        <v>190</v>
      </c>
      <c r="D60" s="68" t="s">
        <v>190</v>
      </c>
      <c r="E60" s="69" t="s">
        <v>386</v>
      </c>
      <c r="F60" s="74">
        <f aca="true" t="shared" si="36" ref="F60:N60">SUM(F62,F67,F70,F74,F77,F80,F83,F86)</f>
        <v>0</v>
      </c>
      <c r="G60" s="74">
        <f t="shared" si="36"/>
        <v>0</v>
      </c>
      <c r="H60" s="74">
        <f t="shared" si="36"/>
        <v>0</v>
      </c>
      <c r="I60" s="74">
        <f t="shared" si="36"/>
        <v>0</v>
      </c>
      <c r="J60" s="74">
        <f t="shared" si="36"/>
        <v>0</v>
      </c>
      <c r="K60" s="74">
        <f t="shared" si="36"/>
        <v>0</v>
      </c>
      <c r="L60" s="74">
        <f t="shared" si="36"/>
        <v>0</v>
      </c>
      <c r="M60" s="74">
        <f t="shared" si="36"/>
        <v>0</v>
      </c>
      <c r="N60" s="74">
        <f t="shared" si="36"/>
        <v>0</v>
      </c>
      <c r="O60" s="75">
        <f t="shared" si="3"/>
        <v>0</v>
      </c>
      <c r="P60" s="75">
        <f t="shared" si="4"/>
        <v>0</v>
      </c>
      <c r="Q60" s="75">
        <f t="shared" si="5"/>
        <v>0</v>
      </c>
      <c r="R60" s="74">
        <f aca="true" t="shared" si="37" ref="R60:W60">SUM(R62,R67,R70,R74,R77,R80,R83,R86)</f>
        <v>0</v>
      </c>
      <c r="S60" s="74">
        <f t="shared" si="37"/>
        <v>0</v>
      </c>
      <c r="T60" s="74">
        <f t="shared" si="37"/>
        <v>0</v>
      </c>
      <c r="U60" s="74">
        <f t="shared" si="37"/>
        <v>0</v>
      </c>
      <c r="V60" s="74">
        <f t="shared" si="37"/>
        <v>0</v>
      </c>
      <c r="W60" s="74">
        <f t="shared" si="37"/>
        <v>0</v>
      </c>
      <c r="X60" s="71"/>
      <c r="Y60" s="64"/>
    </row>
    <row r="61" spans="1:25" ht="12.75">
      <c r="A61" s="68"/>
      <c r="B61" s="68"/>
      <c r="C61" s="68"/>
      <c r="D61" s="68"/>
      <c r="E61" s="69" t="s">
        <v>354</v>
      </c>
      <c r="F61" s="76"/>
      <c r="G61" s="76"/>
      <c r="H61" s="76"/>
      <c r="I61" s="76"/>
      <c r="J61" s="76"/>
      <c r="K61" s="76"/>
      <c r="L61" s="76"/>
      <c r="M61" s="76"/>
      <c r="N61" s="76"/>
      <c r="O61" s="75"/>
      <c r="P61" s="75"/>
      <c r="Q61" s="75"/>
      <c r="R61" s="76"/>
      <c r="S61" s="76"/>
      <c r="T61" s="76"/>
      <c r="U61" s="76"/>
      <c r="V61" s="76"/>
      <c r="W61" s="76"/>
      <c r="X61" s="71"/>
      <c r="Y61" s="64"/>
    </row>
    <row r="62" spans="1:25" ht="12.75">
      <c r="A62" s="68">
        <v>2310</v>
      </c>
      <c r="B62" s="68" t="s">
        <v>193</v>
      </c>
      <c r="C62" s="68" t="s">
        <v>191</v>
      </c>
      <c r="D62" s="68" t="s">
        <v>190</v>
      </c>
      <c r="E62" s="69" t="s">
        <v>387</v>
      </c>
      <c r="F62" s="74">
        <f aca="true" t="shared" si="38" ref="F62:N62">SUM(F64:F66)</f>
        <v>0</v>
      </c>
      <c r="G62" s="74">
        <f t="shared" si="38"/>
        <v>0</v>
      </c>
      <c r="H62" s="74">
        <f t="shared" si="38"/>
        <v>0</v>
      </c>
      <c r="I62" s="74">
        <f t="shared" si="38"/>
        <v>0</v>
      </c>
      <c r="J62" s="74">
        <f t="shared" si="38"/>
        <v>0</v>
      </c>
      <c r="K62" s="74">
        <f t="shared" si="38"/>
        <v>0</v>
      </c>
      <c r="L62" s="74">
        <f t="shared" si="38"/>
        <v>0</v>
      </c>
      <c r="M62" s="74">
        <f t="shared" si="38"/>
        <v>0</v>
      </c>
      <c r="N62" s="74">
        <f t="shared" si="38"/>
        <v>0</v>
      </c>
      <c r="O62" s="75">
        <f t="shared" si="3"/>
        <v>0</v>
      </c>
      <c r="P62" s="75">
        <f t="shared" si="4"/>
        <v>0</v>
      </c>
      <c r="Q62" s="75">
        <f t="shared" si="5"/>
        <v>0</v>
      </c>
      <c r="R62" s="74">
        <f aca="true" t="shared" si="39" ref="R62:W62">SUM(R64:R66)</f>
        <v>0</v>
      </c>
      <c r="S62" s="74">
        <f t="shared" si="39"/>
        <v>0</v>
      </c>
      <c r="T62" s="74">
        <f t="shared" si="39"/>
        <v>0</v>
      </c>
      <c r="U62" s="74">
        <f t="shared" si="39"/>
        <v>0</v>
      </c>
      <c r="V62" s="74">
        <f t="shared" si="39"/>
        <v>0</v>
      </c>
      <c r="W62" s="74">
        <f t="shared" si="39"/>
        <v>0</v>
      </c>
      <c r="X62" s="71"/>
      <c r="Y62" s="64"/>
    </row>
    <row r="63" spans="1:25" ht="12.75">
      <c r="A63" s="68"/>
      <c r="B63" s="68"/>
      <c r="C63" s="68"/>
      <c r="D63" s="68"/>
      <c r="E63" s="69" t="s">
        <v>344</v>
      </c>
      <c r="F63" s="76"/>
      <c r="G63" s="76"/>
      <c r="H63" s="76"/>
      <c r="I63" s="76"/>
      <c r="J63" s="76"/>
      <c r="K63" s="76"/>
      <c r="L63" s="76"/>
      <c r="M63" s="76"/>
      <c r="N63" s="76"/>
      <c r="O63" s="75"/>
      <c r="P63" s="75"/>
      <c r="Q63" s="75"/>
      <c r="R63" s="76"/>
      <c r="S63" s="76"/>
      <c r="T63" s="76"/>
      <c r="U63" s="76"/>
      <c r="V63" s="76"/>
      <c r="W63" s="76"/>
      <c r="X63" s="71"/>
      <c r="Y63" s="64"/>
    </row>
    <row r="64" spans="1:25" ht="12.75">
      <c r="A64" s="68">
        <v>2311</v>
      </c>
      <c r="B64" s="68" t="s">
        <v>193</v>
      </c>
      <c r="C64" s="68" t="s">
        <v>191</v>
      </c>
      <c r="D64" s="68" t="s">
        <v>191</v>
      </c>
      <c r="E64" s="69" t="s">
        <v>388</v>
      </c>
      <c r="F64" s="74">
        <f>SUM(G64,H64)</f>
        <v>0</v>
      </c>
      <c r="G64" s="74"/>
      <c r="H64" s="74"/>
      <c r="I64" s="74">
        <f>SUM(J64,K64)</f>
        <v>0</v>
      </c>
      <c r="J64" s="74"/>
      <c r="K64" s="74"/>
      <c r="L64" s="74">
        <f>SUM(M64,N64)</f>
        <v>0</v>
      </c>
      <c r="M64" s="74"/>
      <c r="N64" s="74"/>
      <c r="O64" s="75">
        <f t="shared" si="3"/>
        <v>0</v>
      </c>
      <c r="P64" s="75">
        <f t="shared" si="4"/>
        <v>0</v>
      </c>
      <c r="Q64" s="75">
        <f t="shared" si="5"/>
        <v>0</v>
      </c>
      <c r="R64" s="74">
        <f>SUM(S64,T64)</f>
        <v>0</v>
      </c>
      <c r="S64" s="74"/>
      <c r="T64" s="74"/>
      <c r="U64" s="74">
        <f>SUM(V64,W64)</f>
        <v>0</v>
      </c>
      <c r="V64" s="74"/>
      <c r="W64" s="74"/>
      <c r="X64" s="71"/>
      <c r="Y64" s="64"/>
    </row>
    <row r="65" spans="1:25" ht="12.75">
      <c r="A65" s="68">
        <v>2312</v>
      </c>
      <c r="B65" s="68" t="s">
        <v>193</v>
      </c>
      <c r="C65" s="68" t="s">
        <v>191</v>
      </c>
      <c r="D65" s="68" t="s">
        <v>199</v>
      </c>
      <c r="E65" s="69" t="s">
        <v>389</v>
      </c>
      <c r="F65" s="74">
        <f>SUM(G65,H65)</f>
        <v>0</v>
      </c>
      <c r="G65" s="74"/>
      <c r="H65" s="74"/>
      <c r="I65" s="74">
        <f>SUM(J65,K65)</f>
        <v>0</v>
      </c>
      <c r="J65" s="74"/>
      <c r="K65" s="74"/>
      <c r="L65" s="74">
        <f>SUM(M65,N65)</f>
        <v>0</v>
      </c>
      <c r="M65" s="74"/>
      <c r="N65" s="74"/>
      <c r="O65" s="75">
        <f t="shared" si="3"/>
        <v>0</v>
      </c>
      <c r="P65" s="75">
        <f t="shared" si="4"/>
        <v>0</v>
      </c>
      <c r="Q65" s="75">
        <f t="shared" si="5"/>
        <v>0</v>
      </c>
      <c r="R65" s="74">
        <f>SUM(S65,T65)</f>
        <v>0</v>
      </c>
      <c r="S65" s="74"/>
      <c r="T65" s="74"/>
      <c r="U65" s="74">
        <f>SUM(V65,W65)</f>
        <v>0</v>
      </c>
      <c r="V65" s="74"/>
      <c r="W65" s="74"/>
      <c r="X65" s="71"/>
      <c r="Y65" s="64"/>
    </row>
    <row r="66" spans="1:25" ht="12.75">
      <c r="A66" s="68">
        <v>2313</v>
      </c>
      <c r="B66" s="68" t="s">
        <v>193</v>
      </c>
      <c r="C66" s="68" t="s">
        <v>191</v>
      </c>
      <c r="D66" s="68" t="s">
        <v>193</v>
      </c>
      <c r="E66" s="69" t="s">
        <v>390</v>
      </c>
      <c r="F66" s="74">
        <f>SUM(G66,H66)</f>
        <v>0</v>
      </c>
      <c r="G66" s="74"/>
      <c r="H66" s="74"/>
      <c r="I66" s="74">
        <f>SUM(J66,K66)</f>
        <v>0</v>
      </c>
      <c r="J66" s="74"/>
      <c r="K66" s="74"/>
      <c r="L66" s="74">
        <f>SUM(M66,N66)</f>
        <v>0</v>
      </c>
      <c r="M66" s="74"/>
      <c r="N66" s="74"/>
      <c r="O66" s="75">
        <f t="shared" si="3"/>
        <v>0</v>
      </c>
      <c r="P66" s="75">
        <f t="shared" si="4"/>
        <v>0</v>
      </c>
      <c r="Q66" s="75">
        <f t="shared" si="5"/>
        <v>0</v>
      </c>
      <c r="R66" s="74">
        <f>SUM(S66,T66)</f>
        <v>0</v>
      </c>
      <c r="S66" s="74"/>
      <c r="T66" s="74"/>
      <c r="U66" s="74">
        <f>SUM(V66,W66)</f>
        <v>0</v>
      </c>
      <c r="V66" s="74"/>
      <c r="W66" s="74"/>
      <c r="X66" s="71"/>
      <c r="Y66" s="64"/>
    </row>
    <row r="67" spans="1:25" ht="12.75">
      <c r="A67" s="68">
        <v>2320</v>
      </c>
      <c r="B67" s="68" t="s">
        <v>193</v>
      </c>
      <c r="C67" s="68" t="s">
        <v>199</v>
      </c>
      <c r="D67" s="68" t="s">
        <v>190</v>
      </c>
      <c r="E67" s="69" t="s">
        <v>391</v>
      </c>
      <c r="F67" s="74">
        <f aca="true" t="shared" si="40" ref="F67:N67">SUM(F69)</f>
        <v>0</v>
      </c>
      <c r="G67" s="74">
        <f t="shared" si="40"/>
        <v>0</v>
      </c>
      <c r="H67" s="74">
        <f t="shared" si="40"/>
        <v>0</v>
      </c>
      <c r="I67" s="74">
        <f t="shared" si="40"/>
        <v>0</v>
      </c>
      <c r="J67" s="74">
        <f t="shared" si="40"/>
        <v>0</v>
      </c>
      <c r="K67" s="74">
        <f t="shared" si="40"/>
        <v>0</v>
      </c>
      <c r="L67" s="74">
        <f t="shared" si="40"/>
        <v>0</v>
      </c>
      <c r="M67" s="74">
        <f t="shared" si="40"/>
        <v>0</v>
      </c>
      <c r="N67" s="74">
        <f t="shared" si="40"/>
        <v>0</v>
      </c>
      <c r="O67" s="75">
        <f t="shared" si="3"/>
        <v>0</v>
      </c>
      <c r="P67" s="75">
        <f t="shared" si="4"/>
        <v>0</v>
      </c>
      <c r="Q67" s="75">
        <f t="shared" si="5"/>
        <v>0</v>
      </c>
      <c r="R67" s="74">
        <f aca="true" t="shared" si="41" ref="R67:W67">SUM(R69)</f>
        <v>0</v>
      </c>
      <c r="S67" s="74">
        <f t="shared" si="41"/>
        <v>0</v>
      </c>
      <c r="T67" s="74">
        <f t="shared" si="41"/>
        <v>0</v>
      </c>
      <c r="U67" s="74">
        <f t="shared" si="41"/>
        <v>0</v>
      </c>
      <c r="V67" s="74">
        <f t="shared" si="41"/>
        <v>0</v>
      </c>
      <c r="W67" s="74">
        <f t="shared" si="41"/>
        <v>0</v>
      </c>
      <c r="X67" s="71"/>
      <c r="Y67" s="64"/>
    </row>
    <row r="68" spans="1:25" ht="12.75">
      <c r="A68" s="68"/>
      <c r="B68" s="68"/>
      <c r="C68" s="68"/>
      <c r="D68" s="68"/>
      <c r="E68" s="69" t="s">
        <v>344</v>
      </c>
      <c r="F68" s="76"/>
      <c r="G68" s="76"/>
      <c r="H68" s="76"/>
      <c r="I68" s="76"/>
      <c r="J68" s="76"/>
      <c r="K68" s="76"/>
      <c r="L68" s="76"/>
      <c r="M68" s="76"/>
      <c r="N68" s="76"/>
      <c r="O68" s="75"/>
      <c r="P68" s="75"/>
      <c r="Q68" s="75"/>
      <c r="R68" s="76"/>
      <c r="S68" s="76"/>
      <c r="T68" s="76"/>
      <c r="U68" s="76"/>
      <c r="V68" s="76"/>
      <c r="W68" s="76"/>
      <c r="X68" s="71"/>
      <c r="Y68" s="64"/>
    </row>
    <row r="69" spans="1:25" ht="12.75">
      <c r="A69" s="68">
        <v>2321</v>
      </c>
      <c r="B69" s="68" t="s">
        <v>193</v>
      </c>
      <c r="C69" s="68" t="s">
        <v>199</v>
      </c>
      <c r="D69" s="68" t="s">
        <v>191</v>
      </c>
      <c r="E69" s="69" t="s">
        <v>392</v>
      </c>
      <c r="F69" s="74">
        <f>SUM(G69,H69)</f>
        <v>0</v>
      </c>
      <c r="G69" s="74"/>
      <c r="H69" s="74"/>
      <c r="I69" s="74">
        <f>SUM(J69,K69)</f>
        <v>0</v>
      </c>
      <c r="J69" s="74"/>
      <c r="K69" s="74"/>
      <c r="L69" s="74">
        <f>SUM(M69,N69)</f>
        <v>0</v>
      </c>
      <c r="M69" s="74"/>
      <c r="N69" s="74"/>
      <c r="O69" s="75">
        <f t="shared" si="3"/>
        <v>0</v>
      </c>
      <c r="P69" s="75">
        <f t="shared" si="4"/>
        <v>0</v>
      </c>
      <c r="Q69" s="75">
        <f t="shared" si="5"/>
        <v>0</v>
      </c>
      <c r="R69" s="74">
        <f>SUM(S69,T69)</f>
        <v>0</v>
      </c>
      <c r="S69" s="74"/>
      <c r="T69" s="74"/>
      <c r="U69" s="74">
        <f>SUM(V69,W69)</f>
        <v>0</v>
      </c>
      <c r="V69" s="74"/>
      <c r="W69" s="74"/>
      <c r="X69" s="71"/>
      <c r="Y69" s="64"/>
    </row>
    <row r="70" spans="1:25" ht="25.5">
      <c r="A70" s="68">
        <v>2330</v>
      </c>
      <c r="B70" s="68" t="s">
        <v>193</v>
      </c>
      <c r="C70" s="68" t="s">
        <v>193</v>
      </c>
      <c r="D70" s="68" t="s">
        <v>190</v>
      </c>
      <c r="E70" s="69" t="s">
        <v>393</v>
      </c>
      <c r="F70" s="74">
        <f aca="true" t="shared" si="42" ref="F70:N70">SUM(F72:F73)</f>
        <v>0</v>
      </c>
      <c r="G70" s="74">
        <f t="shared" si="42"/>
        <v>0</v>
      </c>
      <c r="H70" s="74">
        <f t="shared" si="42"/>
        <v>0</v>
      </c>
      <c r="I70" s="74">
        <f t="shared" si="42"/>
        <v>0</v>
      </c>
      <c r="J70" s="74">
        <f t="shared" si="42"/>
        <v>0</v>
      </c>
      <c r="K70" s="74">
        <f t="shared" si="42"/>
        <v>0</v>
      </c>
      <c r="L70" s="74">
        <f t="shared" si="42"/>
        <v>0</v>
      </c>
      <c r="M70" s="74">
        <f t="shared" si="42"/>
        <v>0</v>
      </c>
      <c r="N70" s="74">
        <f t="shared" si="42"/>
        <v>0</v>
      </c>
      <c r="O70" s="75">
        <f t="shared" si="3"/>
        <v>0</v>
      </c>
      <c r="P70" s="75">
        <f t="shared" si="4"/>
        <v>0</v>
      </c>
      <c r="Q70" s="75">
        <f t="shared" si="5"/>
        <v>0</v>
      </c>
      <c r="R70" s="74">
        <f aca="true" t="shared" si="43" ref="R70:W70">SUM(R72:R73)</f>
        <v>0</v>
      </c>
      <c r="S70" s="74">
        <f t="shared" si="43"/>
        <v>0</v>
      </c>
      <c r="T70" s="74">
        <f t="shared" si="43"/>
        <v>0</v>
      </c>
      <c r="U70" s="74">
        <f t="shared" si="43"/>
        <v>0</v>
      </c>
      <c r="V70" s="74">
        <f t="shared" si="43"/>
        <v>0</v>
      </c>
      <c r="W70" s="74">
        <f t="shared" si="43"/>
        <v>0</v>
      </c>
      <c r="X70" s="71"/>
      <c r="Y70" s="64"/>
    </row>
    <row r="71" spans="1:25" ht="12.75">
      <c r="A71" s="68"/>
      <c r="B71" s="68"/>
      <c r="C71" s="68"/>
      <c r="D71" s="68"/>
      <c r="E71" s="69" t="s">
        <v>344</v>
      </c>
      <c r="F71" s="76"/>
      <c r="G71" s="76"/>
      <c r="H71" s="76"/>
      <c r="I71" s="76"/>
      <c r="J71" s="76"/>
      <c r="K71" s="76"/>
      <c r="L71" s="76"/>
      <c r="M71" s="76"/>
      <c r="N71" s="76"/>
      <c r="O71" s="75"/>
      <c r="P71" s="75"/>
      <c r="Q71" s="75"/>
      <c r="R71" s="76"/>
      <c r="S71" s="76"/>
      <c r="T71" s="76"/>
      <c r="U71" s="76"/>
      <c r="V71" s="76"/>
      <c r="W71" s="76"/>
      <c r="X71" s="71"/>
      <c r="Y71" s="64"/>
    </row>
    <row r="72" spans="1:25" ht="12.75">
      <c r="A72" s="68">
        <v>2331</v>
      </c>
      <c r="B72" s="68" t="s">
        <v>193</v>
      </c>
      <c r="C72" s="68" t="s">
        <v>193</v>
      </c>
      <c r="D72" s="68" t="s">
        <v>191</v>
      </c>
      <c r="E72" s="69" t="s">
        <v>394</v>
      </c>
      <c r="F72" s="74">
        <f>SUM(G72,H72)</f>
        <v>0</v>
      </c>
      <c r="G72" s="74"/>
      <c r="H72" s="74"/>
      <c r="I72" s="74">
        <f>SUM(J72,K72)</f>
        <v>0</v>
      </c>
      <c r="J72" s="74"/>
      <c r="K72" s="74"/>
      <c r="L72" s="74">
        <f>SUM(M72,N72)</f>
        <v>0</v>
      </c>
      <c r="M72" s="74"/>
      <c r="N72" s="74"/>
      <c r="O72" s="75">
        <f t="shared" si="3"/>
        <v>0</v>
      </c>
      <c r="P72" s="75">
        <f t="shared" si="4"/>
        <v>0</v>
      </c>
      <c r="Q72" s="75">
        <f t="shared" si="5"/>
        <v>0</v>
      </c>
      <c r="R72" s="74">
        <f>SUM(S72,T72)</f>
        <v>0</v>
      </c>
      <c r="S72" s="74"/>
      <c r="T72" s="74"/>
      <c r="U72" s="74">
        <f>SUM(V72,W72)</f>
        <v>0</v>
      </c>
      <c r="V72" s="74"/>
      <c r="W72" s="74"/>
      <c r="X72" s="71"/>
      <c r="Y72" s="64"/>
    </row>
    <row r="73" spans="1:25" ht="12.75">
      <c r="A73" s="68">
        <v>2332</v>
      </c>
      <c r="B73" s="68" t="s">
        <v>193</v>
      </c>
      <c r="C73" s="68" t="s">
        <v>193</v>
      </c>
      <c r="D73" s="68" t="s">
        <v>199</v>
      </c>
      <c r="E73" s="69" t="s">
        <v>395</v>
      </c>
      <c r="F73" s="74">
        <f>SUM(G73,H73)</f>
        <v>0</v>
      </c>
      <c r="G73" s="74"/>
      <c r="H73" s="74"/>
      <c r="I73" s="74">
        <f>SUM(J73,K73)</f>
        <v>0</v>
      </c>
      <c r="J73" s="74"/>
      <c r="K73" s="74"/>
      <c r="L73" s="74">
        <f>SUM(M73,N73)</f>
        <v>0</v>
      </c>
      <c r="M73" s="74"/>
      <c r="N73" s="74"/>
      <c r="O73" s="75">
        <f aca="true" t="shared" si="44" ref="O73:O136">L73-I73</f>
        <v>0</v>
      </c>
      <c r="P73" s="75">
        <f aca="true" t="shared" si="45" ref="P73:P136">M73-J73</f>
        <v>0</v>
      </c>
      <c r="Q73" s="75">
        <f aca="true" t="shared" si="46" ref="Q73:Q136">N73-K73</f>
        <v>0</v>
      </c>
      <c r="R73" s="74">
        <f>SUM(S73,T73)</f>
        <v>0</v>
      </c>
      <c r="S73" s="74"/>
      <c r="T73" s="74"/>
      <c r="U73" s="74">
        <f>SUM(V73,W73)</f>
        <v>0</v>
      </c>
      <c r="V73" s="74"/>
      <c r="W73" s="74"/>
      <c r="X73" s="71"/>
      <c r="Y73" s="64"/>
    </row>
    <row r="74" spans="1:25" ht="12.75">
      <c r="A74" s="68">
        <v>2340</v>
      </c>
      <c r="B74" s="68" t="s">
        <v>193</v>
      </c>
      <c r="C74" s="68" t="s">
        <v>205</v>
      </c>
      <c r="D74" s="68" t="s">
        <v>190</v>
      </c>
      <c r="E74" s="69" t="s">
        <v>396</v>
      </c>
      <c r="F74" s="74">
        <f aca="true" t="shared" si="47" ref="F74:N74">SUM(F76)</f>
        <v>0</v>
      </c>
      <c r="G74" s="74">
        <f t="shared" si="47"/>
        <v>0</v>
      </c>
      <c r="H74" s="74">
        <f t="shared" si="47"/>
        <v>0</v>
      </c>
      <c r="I74" s="74">
        <f t="shared" si="47"/>
        <v>0</v>
      </c>
      <c r="J74" s="74">
        <f t="shared" si="47"/>
        <v>0</v>
      </c>
      <c r="K74" s="74">
        <f t="shared" si="47"/>
        <v>0</v>
      </c>
      <c r="L74" s="74">
        <f t="shared" si="47"/>
        <v>0</v>
      </c>
      <c r="M74" s="74">
        <f t="shared" si="47"/>
        <v>0</v>
      </c>
      <c r="N74" s="74">
        <f t="shared" si="47"/>
        <v>0</v>
      </c>
      <c r="O74" s="75">
        <f t="shared" si="44"/>
        <v>0</v>
      </c>
      <c r="P74" s="75">
        <f t="shared" si="45"/>
        <v>0</v>
      </c>
      <c r="Q74" s="75">
        <f t="shared" si="46"/>
        <v>0</v>
      </c>
      <c r="R74" s="74">
        <f aca="true" t="shared" si="48" ref="R74:W74">SUM(R76)</f>
        <v>0</v>
      </c>
      <c r="S74" s="74">
        <f t="shared" si="48"/>
        <v>0</v>
      </c>
      <c r="T74" s="74">
        <f t="shared" si="48"/>
        <v>0</v>
      </c>
      <c r="U74" s="74">
        <f t="shared" si="48"/>
        <v>0</v>
      </c>
      <c r="V74" s="74">
        <f t="shared" si="48"/>
        <v>0</v>
      </c>
      <c r="W74" s="74">
        <f t="shared" si="48"/>
        <v>0</v>
      </c>
      <c r="X74" s="71"/>
      <c r="Y74" s="64"/>
    </row>
    <row r="75" spans="1:25" ht="12.75">
      <c r="A75" s="68"/>
      <c r="B75" s="68"/>
      <c r="C75" s="68"/>
      <c r="D75" s="68"/>
      <c r="E75" s="69" t="s">
        <v>344</v>
      </c>
      <c r="F75" s="76"/>
      <c r="G75" s="76"/>
      <c r="H75" s="76"/>
      <c r="I75" s="76"/>
      <c r="J75" s="76"/>
      <c r="K75" s="76"/>
      <c r="L75" s="76"/>
      <c r="M75" s="76"/>
      <c r="N75" s="76"/>
      <c r="O75" s="75"/>
      <c r="P75" s="75"/>
      <c r="Q75" s="75"/>
      <c r="R75" s="76"/>
      <c r="S75" s="76"/>
      <c r="T75" s="76"/>
      <c r="U75" s="76"/>
      <c r="V75" s="76"/>
      <c r="W75" s="76"/>
      <c r="X75" s="71"/>
      <c r="Y75" s="64"/>
    </row>
    <row r="76" spans="1:25" ht="12.75">
      <c r="A76" s="68">
        <v>2341</v>
      </c>
      <c r="B76" s="68" t="s">
        <v>193</v>
      </c>
      <c r="C76" s="68" t="s">
        <v>205</v>
      </c>
      <c r="D76" s="68" t="s">
        <v>191</v>
      </c>
      <c r="E76" s="69" t="s">
        <v>396</v>
      </c>
      <c r="F76" s="74">
        <f>SUM(G76,H76)</f>
        <v>0</v>
      </c>
      <c r="G76" s="74"/>
      <c r="H76" s="74"/>
      <c r="I76" s="74">
        <f>SUM(J76,K76)</f>
        <v>0</v>
      </c>
      <c r="J76" s="74"/>
      <c r="K76" s="74"/>
      <c r="L76" s="74">
        <f>SUM(M76,N76)</f>
        <v>0</v>
      </c>
      <c r="M76" s="74"/>
      <c r="N76" s="74"/>
      <c r="O76" s="75">
        <f t="shared" si="44"/>
        <v>0</v>
      </c>
      <c r="P76" s="75">
        <f t="shared" si="45"/>
        <v>0</v>
      </c>
      <c r="Q76" s="75">
        <f t="shared" si="46"/>
        <v>0</v>
      </c>
      <c r="R76" s="74">
        <f>SUM(S76,T76)</f>
        <v>0</v>
      </c>
      <c r="S76" s="74"/>
      <c r="T76" s="74"/>
      <c r="U76" s="74">
        <f>SUM(V76,W76)</f>
        <v>0</v>
      </c>
      <c r="V76" s="74"/>
      <c r="W76" s="74"/>
      <c r="X76" s="71"/>
      <c r="Y76" s="64"/>
    </row>
    <row r="77" spans="1:25" ht="12.75">
      <c r="A77" s="68">
        <v>2350</v>
      </c>
      <c r="B77" s="68" t="s">
        <v>193</v>
      </c>
      <c r="C77" s="68" t="s">
        <v>195</v>
      </c>
      <c r="D77" s="68" t="s">
        <v>190</v>
      </c>
      <c r="E77" s="69" t="s">
        <v>397</v>
      </c>
      <c r="F77" s="74">
        <f aca="true" t="shared" si="49" ref="F77:N77">SUM(F79)</f>
        <v>0</v>
      </c>
      <c r="G77" s="74">
        <f t="shared" si="49"/>
        <v>0</v>
      </c>
      <c r="H77" s="74">
        <f t="shared" si="49"/>
        <v>0</v>
      </c>
      <c r="I77" s="74">
        <f t="shared" si="49"/>
        <v>0</v>
      </c>
      <c r="J77" s="74">
        <f t="shared" si="49"/>
        <v>0</v>
      </c>
      <c r="K77" s="74">
        <f t="shared" si="49"/>
        <v>0</v>
      </c>
      <c r="L77" s="74">
        <f t="shared" si="49"/>
        <v>0</v>
      </c>
      <c r="M77" s="74">
        <f t="shared" si="49"/>
        <v>0</v>
      </c>
      <c r="N77" s="74">
        <f t="shared" si="49"/>
        <v>0</v>
      </c>
      <c r="O77" s="75">
        <f t="shared" si="44"/>
        <v>0</v>
      </c>
      <c r="P77" s="75">
        <f t="shared" si="45"/>
        <v>0</v>
      </c>
      <c r="Q77" s="75">
        <f t="shared" si="46"/>
        <v>0</v>
      </c>
      <c r="R77" s="74">
        <f aca="true" t="shared" si="50" ref="R77:W77">SUM(R79)</f>
        <v>0</v>
      </c>
      <c r="S77" s="74">
        <f t="shared" si="50"/>
        <v>0</v>
      </c>
      <c r="T77" s="74">
        <f t="shared" si="50"/>
        <v>0</v>
      </c>
      <c r="U77" s="74">
        <f t="shared" si="50"/>
        <v>0</v>
      </c>
      <c r="V77" s="74">
        <f t="shared" si="50"/>
        <v>0</v>
      </c>
      <c r="W77" s="74">
        <f t="shared" si="50"/>
        <v>0</v>
      </c>
      <c r="X77" s="71"/>
      <c r="Y77" s="64"/>
    </row>
    <row r="78" spans="1:25" ht="12.75">
      <c r="A78" s="68"/>
      <c r="B78" s="68"/>
      <c r="C78" s="68"/>
      <c r="D78" s="68"/>
      <c r="E78" s="69" t="s">
        <v>344</v>
      </c>
      <c r="F78" s="76"/>
      <c r="G78" s="76"/>
      <c r="H78" s="76"/>
      <c r="I78" s="76"/>
      <c r="J78" s="76"/>
      <c r="K78" s="76"/>
      <c r="L78" s="76"/>
      <c r="M78" s="76"/>
      <c r="N78" s="76"/>
      <c r="O78" s="75"/>
      <c r="P78" s="75"/>
      <c r="Q78" s="75"/>
      <c r="R78" s="76"/>
      <c r="S78" s="76"/>
      <c r="T78" s="76"/>
      <c r="U78" s="76"/>
      <c r="V78" s="76"/>
      <c r="W78" s="76"/>
      <c r="X78" s="71"/>
      <c r="Y78" s="64"/>
    </row>
    <row r="79" spans="1:25" ht="12.75">
      <c r="A79" s="68">
        <v>2351</v>
      </c>
      <c r="B79" s="68" t="s">
        <v>193</v>
      </c>
      <c r="C79" s="68" t="s">
        <v>195</v>
      </c>
      <c r="D79" s="68" t="s">
        <v>191</v>
      </c>
      <c r="E79" s="69" t="s">
        <v>398</v>
      </c>
      <c r="F79" s="74">
        <f>SUM(G79,H79)</f>
        <v>0</v>
      </c>
      <c r="G79" s="74"/>
      <c r="H79" s="74"/>
      <c r="I79" s="74">
        <f>SUM(J79,K79)</f>
        <v>0</v>
      </c>
      <c r="J79" s="74"/>
      <c r="K79" s="74"/>
      <c r="L79" s="74">
        <f>SUM(M79,N79)</f>
        <v>0</v>
      </c>
      <c r="M79" s="74"/>
      <c r="N79" s="74"/>
      <c r="O79" s="75">
        <f t="shared" si="44"/>
        <v>0</v>
      </c>
      <c r="P79" s="75">
        <f t="shared" si="45"/>
        <v>0</v>
      </c>
      <c r="Q79" s="75">
        <f t="shared" si="46"/>
        <v>0</v>
      </c>
      <c r="R79" s="74">
        <f>SUM(S79,T79)</f>
        <v>0</v>
      </c>
      <c r="S79" s="74"/>
      <c r="T79" s="74"/>
      <c r="U79" s="74">
        <f>SUM(V79,W79)</f>
        <v>0</v>
      </c>
      <c r="V79" s="74"/>
      <c r="W79" s="74"/>
      <c r="X79" s="71"/>
      <c r="Y79" s="64"/>
    </row>
    <row r="80" spans="1:25" ht="25.5">
      <c r="A80" s="68">
        <v>2360</v>
      </c>
      <c r="B80" s="68" t="s">
        <v>193</v>
      </c>
      <c r="C80" s="68" t="s">
        <v>196</v>
      </c>
      <c r="D80" s="68" t="s">
        <v>190</v>
      </c>
      <c r="E80" s="69" t="s">
        <v>399</v>
      </c>
      <c r="F80" s="74">
        <f aca="true" t="shared" si="51" ref="F80:N80">SUM(F82)</f>
        <v>0</v>
      </c>
      <c r="G80" s="74">
        <f t="shared" si="51"/>
        <v>0</v>
      </c>
      <c r="H80" s="74">
        <f t="shared" si="51"/>
        <v>0</v>
      </c>
      <c r="I80" s="74">
        <f t="shared" si="51"/>
        <v>0</v>
      </c>
      <c r="J80" s="74">
        <f t="shared" si="51"/>
        <v>0</v>
      </c>
      <c r="K80" s="74">
        <f t="shared" si="51"/>
        <v>0</v>
      </c>
      <c r="L80" s="74">
        <f t="shared" si="51"/>
        <v>0</v>
      </c>
      <c r="M80" s="74">
        <f t="shared" si="51"/>
        <v>0</v>
      </c>
      <c r="N80" s="74">
        <f t="shared" si="51"/>
        <v>0</v>
      </c>
      <c r="O80" s="75">
        <f t="shared" si="44"/>
        <v>0</v>
      </c>
      <c r="P80" s="75">
        <f t="shared" si="45"/>
        <v>0</v>
      </c>
      <c r="Q80" s="75">
        <f t="shared" si="46"/>
        <v>0</v>
      </c>
      <c r="R80" s="74">
        <f aca="true" t="shared" si="52" ref="R80:W80">SUM(R82)</f>
        <v>0</v>
      </c>
      <c r="S80" s="74">
        <f t="shared" si="52"/>
        <v>0</v>
      </c>
      <c r="T80" s="74">
        <f t="shared" si="52"/>
        <v>0</v>
      </c>
      <c r="U80" s="74">
        <f t="shared" si="52"/>
        <v>0</v>
      </c>
      <c r="V80" s="74">
        <f t="shared" si="52"/>
        <v>0</v>
      </c>
      <c r="W80" s="74">
        <f t="shared" si="52"/>
        <v>0</v>
      </c>
      <c r="X80" s="71"/>
      <c r="Y80" s="64"/>
    </row>
    <row r="81" spans="1:25" ht="12.75">
      <c r="A81" s="68"/>
      <c r="B81" s="68"/>
      <c r="C81" s="68"/>
      <c r="D81" s="68"/>
      <c r="E81" s="69" t="s">
        <v>344</v>
      </c>
      <c r="F81" s="76"/>
      <c r="G81" s="76"/>
      <c r="H81" s="76"/>
      <c r="I81" s="76"/>
      <c r="J81" s="76"/>
      <c r="K81" s="76"/>
      <c r="L81" s="76"/>
      <c r="M81" s="76"/>
      <c r="N81" s="76"/>
      <c r="O81" s="75"/>
      <c r="P81" s="75"/>
      <c r="Q81" s="75"/>
      <c r="R81" s="76"/>
      <c r="S81" s="76"/>
      <c r="T81" s="76"/>
      <c r="U81" s="76"/>
      <c r="V81" s="76"/>
      <c r="W81" s="76"/>
      <c r="X81" s="71"/>
      <c r="Y81" s="64"/>
    </row>
    <row r="82" spans="1:25" ht="25.5">
      <c r="A82" s="68">
        <v>2361</v>
      </c>
      <c r="B82" s="68" t="s">
        <v>193</v>
      </c>
      <c r="C82" s="68" t="s">
        <v>196</v>
      </c>
      <c r="D82" s="68" t="s">
        <v>191</v>
      </c>
      <c r="E82" s="69" t="s">
        <v>399</v>
      </c>
      <c r="F82" s="74">
        <f>SUM(G82,H82)</f>
        <v>0</v>
      </c>
      <c r="G82" s="74"/>
      <c r="H82" s="74"/>
      <c r="I82" s="74">
        <f>SUM(J82,K82)</f>
        <v>0</v>
      </c>
      <c r="J82" s="74"/>
      <c r="K82" s="74"/>
      <c r="L82" s="74">
        <f>SUM(M82,N82)</f>
        <v>0</v>
      </c>
      <c r="M82" s="74"/>
      <c r="N82" s="74"/>
      <c r="O82" s="75">
        <f t="shared" si="44"/>
        <v>0</v>
      </c>
      <c r="P82" s="75">
        <f t="shared" si="45"/>
        <v>0</v>
      </c>
      <c r="Q82" s="75">
        <f t="shared" si="46"/>
        <v>0</v>
      </c>
      <c r="R82" s="74">
        <f>SUM(S82,T82)</f>
        <v>0</v>
      </c>
      <c r="S82" s="74"/>
      <c r="T82" s="74"/>
      <c r="U82" s="74">
        <f>SUM(V82,W82)</f>
        <v>0</v>
      </c>
      <c r="V82" s="74"/>
      <c r="W82" s="74"/>
      <c r="X82" s="71"/>
      <c r="Y82" s="64"/>
    </row>
    <row r="83" spans="1:25" ht="12.75">
      <c r="A83" s="68">
        <v>2370</v>
      </c>
      <c r="B83" s="68" t="s">
        <v>193</v>
      </c>
      <c r="C83" s="68" t="s">
        <v>209</v>
      </c>
      <c r="D83" s="68" t="s">
        <v>190</v>
      </c>
      <c r="E83" s="69" t="s">
        <v>400</v>
      </c>
      <c r="F83" s="74">
        <f aca="true" t="shared" si="53" ref="F83:N83">SUM(F85)</f>
        <v>0</v>
      </c>
      <c r="G83" s="74">
        <f t="shared" si="53"/>
        <v>0</v>
      </c>
      <c r="H83" s="74">
        <f t="shared" si="53"/>
        <v>0</v>
      </c>
      <c r="I83" s="74">
        <f t="shared" si="53"/>
        <v>0</v>
      </c>
      <c r="J83" s="74">
        <f t="shared" si="53"/>
        <v>0</v>
      </c>
      <c r="K83" s="74">
        <f t="shared" si="53"/>
        <v>0</v>
      </c>
      <c r="L83" s="74">
        <f t="shared" si="53"/>
        <v>0</v>
      </c>
      <c r="M83" s="74">
        <f t="shared" si="53"/>
        <v>0</v>
      </c>
      <c r="N83" s="74">
        <f t="shared" si="53"/>
        <v>0</v>
      </c>
      <c r="O83" s="75">
        <f t="shared" si="44"/>
        <v>0</v>
      </c>
      <c r="P83" s="75">
        <f t="shared" si="45"/>
        <v>0</v>
      </c>
      <c r="Q83" s="75">
        <f t="shared" si="46"/>
        <v>0</v>
      </c>
      <c r="R83" s="74">
        <f aca="true" t="shared" si="54" ref="R83:W83">SUM(R85)</f>
        <v>0</v>
      </c>
      <c r="S83" s="74">
        <f t="shared" si="54"/>
        <v>0</v>
      </c>
      <c r="T83" s="74">
        <f t="shared" si="54"/>
        <v>0</v>
      </c>
      <c r="U83" s="74">
        <f t="shared" si="54"/>
        <v>0</v>
      </c>
      <c r="V83" s="74">
        <f t="shared" si="54"/>
        <v>0</v>
      </c>
      <c r="W83" s="74">
        <f t="shared" si="54"/>
        <v>0</v>
      </c>
      <c r="X83" s="71"/>
      <c r="Y83" s="64"/>
    </row>
    <row r="84" spans="1:25" ht="12.75">
      <c r="A84" s="68"/>
      <c r="B84" s="68"/>
      <c r="C84" s="68"/>
      <c r="D84" s="68"/>
      <c r="E84" s="69" t="s">
        <v>344</v>
      </c>
      <c r="F84" s="76"/>
      <c r="G84" s="76"/>
      <c r="H84" s="76"/>
      <c r="I84" s="76"/>
      <c r="J84" s="76"/>
      <c r="K84" s="76"/>
      <c r="L84" s="76"/>
      <c r="M84" s="76"/>
      <c r="N84" s="76"/>
      <c r="O84" s="75"/>
      <c r="P84" s="75"/>
      <c r="Q84" s="75"/>
      <c r="R84" s="76"/>
      <c r="S84" s="76"/>
      <c r="T84" s="76"/>
      <c r="U84" s="76"/>
      <c r="V84" s="76"/>
      <c r="W84" s="76"/>
      <c r="X84" s="71"/>
      <c r="Y84" s="64"/>
    </row>
    <row r="85" spans="1:25" ht="12.75">
      <c r="A85" s="68">
        <v>2371</v>
      </c>
      <c r="B85" s="68" t="s">
        <v>193</v>
      </c>
      <c r="C85" s="68" t="s">
        <v>209</v>
      </c>
      <c r="D85" s="68" t="s">
        <v>191</v>
      </c>
      <c r="E85" s="69" t="s">
        <v>400</v>
      </c>
      <c r="F85" s="74">
        <f>SUM(G85,H85)</f>
        <v>0</v>
      </c>
      <c r="G85" s="74"/>
      <c r="H85" s="74"/>
      <c r="I85" s="74">
        <f>SUM(J85,K85)</f>
        <v>0</v>
      </c>
      <c r="J85" s="74"/>
      <c r="K85" s="74"/>
      <c r="L85" s="74">
        <f>SUM(M85,N85)</f>
        <v>0</v>
      </c>
      <c r="M85" s="74"/>
      <c r="N85" s="74"/>
      <c r="O85" s="75">
        <f t="shared" si="44"/>
        <v>0</v>
      </c>
      <c r="P85" s="75">
        <f t="shared" si="45"/>
        <v>0</v>
      </c>
      <c r="Q85" s="75">
        <f t="shared" si="46"/>
        <v>0</v>
      </c>
      <c r="R85" s="74">
        <f>SUM(S85,T85)</f>
        <v>0</v>
      </c>
      <c r="S85" s="74"/>
      <c r="T85" s="74"/>
      <c r="U85" s="74">
        <f>SUM(V85,W85)</f>
        <v>0</v>
      </c>
      <c r="V85" s="74"/>
      <c r="W85" s="74"/>
      <c r="X85" s="71"/>
      <c r="Y85" s="64"/>
    </row>
    <row r="86" spans="1:25" ht="25.5">
      <c r="A86" s="68">
        <v>2380</v>
      </c>
      <c r="B86" s="68" t="s">
        <v>193</v>
      </c>
      <c r="C86" s="68" t="s">
        <v>374</v>
      </c>
      <c r="D86" s="68" t="s">
        <v>190</v>
      </c>
      <c r="E86" s="69" t="s">
        <v>401</v>
      </c>
      <c r="F86" s="74">
        <f aca="true" t="shared" si="55" ref="F86:N86">SUM(F88)</f>
        <v>0</v>
      </c>
      <c r="G86" s="74">
        <f t="shared" si="55"/>
        <v>0</v>
      </c>
      <c r="H86" s="74">
        <f t="shared" si="55"/>
        <v>0</v>
      </c>
      <c r="I86" s="74">
        <f t="shared" si="55"/>
        <v>0</v>
      </c>
      <c r="J86" s="74">
        <f t="shared" si="55"/>
        <v>0</v>
      </c>
      <c r="K86" s="74">
        <f t="shared" si="55"/>
        <v>0</v>
      </c>
      <c r="L86" s="74">
        <f t="shared" si="55"/>
        <v>0</v>
      </c>
      <c r="M86" s="74">
        <f t="shared" si="55"/>
        <v>0</v>
      </c>
      <c r="N86" s="74">
        <f t="shared" si="55"/>
        <v>0</v>
      </c>
      <c r="O86" s="75">
        <f t="shared" si="44"/>
        <v>0</v>
      </c>
      <c r="P86" s="75">
        <f t="shared" si="45"/>
        <v>0</v>
      </c>
      <c r="Q86" s="75">
        <f t="shared" si="46"/>
        <v>0</v>
      </c>
      <c r="R86" s="74">
        <f aca="true" t="shared" si="56" ref="R86:W86">SUM(R88)</f>
        <v>0</v>
      </c>
      <c r="S86" s="74">
        <f t="shared" si="56"/>
        <v>0</v>
      </c>
      <c r="T86" s="74">
        <f t="shared" si="56"/>
        <v>0</v>
      </c>
      <c r="U86" s="74">
        <f t="shared" si="56"/>
        <v>0</v>
      </c>
      <c r="V86" s="74">
        <f t="shared" si="56"/>
        <v>0</v>
      </c>
      <c r="W86" s="74">
        <f t="shared" si="56"/>
        <v>0</v>
      </c>
      <c r="X86" s="71"/>
      <c r="Y86" s="64"/>
    </row>
    <row r="87" spans="1:25" ht="12.75">
      <c r="A87" s="68"/>
      <c r="B87" s="68"/>
      <c r="C87" s="68"/>
      <c r="D87" s="68"/>
      <c r="E87" s="69" t="s">
        <v>344</v>
      </c>
      <c r="F87" s="76"/>
      <c r="G87" s="76"/>
      <c r="H87" s="76"/>
      <c r="I87" s="76"/>
      <c r="J87" s="76"/>
      <c r="K87" s="76"/>
      <c r="L87" s="76"/>
      <c r="M87" s="76"/>
      <c r="N87" s="76"/>
      <c r="O87" s="75"/>
      <c r="P87" s="75"/>
      <c r="Q87" s="75"/>
      <c r="R87" s="76"/>
      <c r="S87" s="76"/>
      <c r="T87" s="76"/>
      <c r="U87" s="76"/>
      <c r="V87" s="76"/>
      <c r="W87" s="76"/>
      <c r="X87" s="71"/>
      <c r="Y87" s="64"/>
    </row>
    <row r="88" spans="1:25" ht="25.5">
      <c r="A88" s="68">
        <v>2381</v>
      </c>
      <c r="B88" s="68">
        <v>3</v>
      </c>
      <c r="C88" s="68" t="s">
        <v>374</v>
      </c>
      <c r="D88" s="68" t="s">
        <v>191</v>
      </c>
      <c r="E88" s="69" t="s">
        <v>402</v>
      </c>
      <c r="F88" s="74">
        <f>SUM(G88,H88)</f>
        <v>0</v>
      </c>
      <c r="G88" s="74"/>
      <c r="H88" s="74"/>
      <c r="I88" s="74">
        <f>SUM(J88,K88)</f>
        <v>0</v>
      </c>
      <c r="J88" s="74"/>
      <c r="K88" s="74"/>
      <c r="L88" s="74">
        <f>SUM(M88,N88)</f>
        <v>0</v>
      </c>
      <c r="M88" s="74"/>
      <c r="N88" s="74"/>
      <c r="O88" s="75">
        <f t="shared" si="44"/>
        <v>0</v>
      </c>
      <c r="P88" s="75">
        <f t="shared" si="45"/>
        <v>0</v>
      </c>
      <c r="Q88" s="75">
        <f t="shared" si="46"/>
        <v>0</v>
      </c>
      <c r="R88" s="74">
        <f>SUM(S88,T88)</f>
        <v>0</v>
      </c>
      <c r="S88" s="74"/>
      <c r="T88" s="74"/>
      <c r="U88" s="74">
        <f>SUM(V88,W88)</f>
        <v>0</v>
      </c>
      <c r="V88" s="74"/>
      <c r="W88" s="74"/>
      <c r="X88" s="71"/>
      <c r="Y88" s="64"/>
    </row>
    <row r="89" spans="1:25" ht="38.25">
      <c r="A89" s="68">
        <v>2400</v>
      </c>
      <c r="B89" s="68" t="s">
        <v>205</v>
      </c>
      <c r="C89" s="68" t="s">
        <v>190</v>
      </c>
      <c r="D89" s="68" t="s">
        <v>190</v>
      </c>
      <c r="E89" s="69" t="s">
        <v>403</v>
      </c>
      <c r="F89" s="384">
        <f aca="true" t="shared" si="57" ref="F89:M89">SUM(F91,F95,F101,F109,F114,F121,F124,F130,F139)</f>
        <v>266985.60000000003</v>
      </c>
      <c r="G89" s="384">
        <f t="shared" si="57"/>
        <v>10332.5</v>
      </c>
      <c r="H89" s="384">
        <f t="shared" si="57"/>
        <v>256653.10000000003</v>
      </c>
      <c r="I89" s="384">
        <f t="shared" si="57"/>
        <v>51730</v>
      </c>
      <c r="J89" s="384">
        <f t="shared" si="57"/>
        <v>12200</v>
      </c>
      <c r="K89" s="384">
        <f t="shared" si="57"/>
        <v>39530</v>
      </c>
      <c r="L89" s="384">
        <v>806900</v>
      </c>
      <c r="M89" s="384">
        <f t="shared" si="57"/>
        <v>11400</v>
      </c>
      <c r="N89" s="384">
        <v>795500</v>
      </c>
      <c r="O89" s="385">
        <f t="shared" si="44"/>
        <v>755170</v>
      </c>
      <c r="P89" s="385">
        <f t="shared" si="45"/>
        <v>-800</v>
      </c>
      <c r="Q89" s="385">
        <f t="shared" si="46"/>
        <v>755970</v>
      </c>
      <c r="R89" s="384">
        <v>949514.5</v>
      </c>
      <c r="S89" s="384">
        <v>129514.5</v>
      </c>
      <c r="T89" s="384">
        <v>820000</v>
      </c>
      <c r="U89" s="384">
        <v>163900</v>
      </c>
      <c r="V89" s="384">
        <v>80400</v>
      </c>
      <c r="W89" s="384">
        <v>820500</v>
      </c>
      <c r="X89" s="389"/>
      <c r="Y89" s="64"/>
    </row>
    <row r="90" spans="1:25" ht="12.75">
      <c r="A90" s="68"/>
      <c r="B90" s="68"/>
      <c r="C90" s="68"/>
      <c r="D90" s="68"/>
      <c r="E90" s="69" t="s">
        <v>344</v>
      </c>
      <c r="F90" s="76"/>
      <c r="G90" s="76"/>
      <c r="H90" s="76"/>
      <c r="I90" s="76"/>
      <c r="J90" s="76"/>
      <c r="K90" s="76"/>
      <c r="L90" s="76"/>
      <c r="M90" s="76"/>
      <c r="N90" s="76"/>
      <c r="O90" s="75"/>
      <c r="P90" s="75"/>
      <c r="Q90" s="75"/>
      <c r="R90" s="76"/>
      <c r="S90" s="76"/>
      <c r="T90" s="76"/>
      <c r="U90" s="76"/>
      <c r="V90" s="76"/>
      <c r="W90" s="76"/>
      <c r="X90" s="71"/>
      <c r="Y90" s="64"/>
    </row>
    <row r="91" spans="1:25" ht="25.5">
      <c r="A91" s="68">
        <v>2410</v>
      </c>
      <c r="B91" s="68" t="s">
        <v>205</v>
      </c>
      <c r="C91" s="68" t="s">
        <v>191</v>
      </c>
      <c r="D91" s="68" t="s">
        <v>190</v>
      </c>
      <c r="E91" s="69" t="s">
        <v>404</v>
      </c>
      <c r="F91" s="74">
        <f aca="true" t="shared" si="58" ref="F91:N91">SUM(F93:F94)</f>
        <v>0</v>
      </c>
      <c r="G91" s="74">
        <f t="shared" si="58"/>
        <v>0</v>
      </c>
      <c r="H91" s="74">
        <f t="shared" si="58"/>
        <v>0</v>
      </c>
      <c r="I91" s="74">
        <f t="shared" si="58"/>
        <v>0</v>
      </c>
      <c r="J91" s="74">
        <f t="shared" si="58"/>
        <v>0</v>
      </c>
      <c r="K91" s="74">
        <f t="shared" si="58"/>
        <v>0</v>
      </c>
      <c r="L91" s="74">
        <f t="shared" si="58"/>
        <v>0</v>
      </c>
      <c r="M91" s="74">
        <f t="shared" si="58"/>
        <v>0</v>
      </c>
      <c r="N91" s="74">
        <f t="shared" si="58"/>
        <v>0</v>
      </c>
      <c r="O91" s="75">
        <f t="shared" si="44"/>
        <v>0</v>
      </c>
      <c r="P91" s="75">
        <f t="shared" si="45"/>
        <v>0</v>
      </c>
      <c r="Q91" s="75">
        <f t="shared" si="46"/>
        <v>0</v>
      </c>
      <c r="R91" s="74">
        <f aca="true" t="shared" si="59" ref="R91:W91">SUM(R93:R94)</f>
        <v>0</v>
      </c>
      <c r="S91" s="74">
        <f t="shared" si="59"/>
        <v>0</v>
      </c>
      <c r="T91" s="74">
        <f t="shared" si="59"/>
        <v>0</v>
      </c>
      <c r="U91" s="74">
        <f t="shared" si="59"/>
        <v>0</v>
      </c>
      <c r="V91" s="74">
        <f t="shared" si="59"/>
        <v>0</v>
      </c>
      <c r="W91" s="74">
        <f t="shared" si="59"/>
        <v>0</v>
      </c>
      <c r="X91" s="71"/>
      <c r="Y91" s="64"/>
    </row>
    <row r="92" spans="1:25" ht="12.75">
      <c r="A92" s="68"/>
      <c r="B92" s="68"/>
      <c r="C92" s="68"/>
      <c r="D92" s="68"/>
      <c r="E92" s="69" t="s">
        <v>344</v>
      </c>
      <c r="F92" s="76"/>
      <c r="G92" s="76"/>
      <c r="H92" s="76"/>
      <c r="I92" s="76"/>
      <c r="J92" s="76"/>
      <c r="K92" s="76"/>
      <c r="L92" s="76"/>
      <c r="M92" s="76"/>
      <c r="N92" s="76"/>
      <c r="O92" s="75"/>
      <c r="P92" s="75"/>
      <c r="Q92" s="75"/>
      <c r="R92" s="76"/>
      <c r="S92" s="76"/>
      <c r="T92" s="76"/>
      <c r="U92" s="76"/>
      <c r="V92" s="76"/>
      <c r="W92" s="76"/>
      <c r="X92" s="71"/>
      <c r="Y92" s="64"/>
    </row>
    <row r="93" spans="1:25" ht="25.5">
      <c r="A93" s="68">
        <v>2411</v>
      </c>
      <c r="B93" s="68" t="s">
        <v>205</v>
      </c>
      <c r="C93" s="68" t="s">
        <v>191</v>
      </c>
      <c r="D93" s="68" t="s">
        <v>191</v>
      </c>
      <c r="E93" s="69" t="s">
        <v>405</v>
      </c>
      <c r="F93" s="74">
        <f>SUM(G93,H93)</f>
        <v>0</v>
      </c>
      <c r="G93" s="74"/>
      <c r="H93" s="74"/>
      <c r="I93" s="74">
        <f>SUM(J93,K93)</f>
        <v>0</v>
      </c>
      <c r="J93" s="74"/>
      <c r="K93" s="74"/>
      <c r="L93" s="74">
        <f>SUM(M93,N93)</f>
        <v>0</v>
      </c>
      <c r="M93" s="74"/>
      <c r="N93" s="74"/>
      <c r="O93" s="75">
        <f t="shared" si="44"/>
        <v>0</v>
      </c>
      <c r="P93" s="75">
        <f t="shared" si="45"/>
        <v>0</v>
      </c>
      <c r="Q93" s="75">
        <f t="shared" si="46"/>
        <v>0</v>
      </c>
      <c r="R93" s="74">
        <f>SUM(S93,T93)</f>
        <v>0</v>
      </c>
      <c r="S93" s="74"/>
      <c r="T93" s="74"/>
      <c r="U93" s="74">
        <f>SUM(V93,W93)</f>
        <v>0</v>
      </c>
      <c r="V93" s="74"/>
      <c r="W93" s="74"/>
      <c r="X93" s="71"/>
      <c r="Y93" s="64"/>
    </row>
    <row r="94" spans="1:25" ht="25.5">
      <c r="A94" s="68">
        <v>2412</v>
      </c>
      <c r="B94" s="68" t="s">
        <v>205</v>
      </c>
      <c r="C94" s="68" t="s">
        <v>191</v>
      </c>
      <c r="D94" s="68" t="s">
        <v>199</v>
      </c>
      <c r="E94" s="69" t="s">
        <v>406</v>
      </c>
      <c r="F94" s="74">
        <f>SUM(G94,H94)</f>
        <v>0</v>
      </c>
      <c r="G94" s="74"/>
      <c r="H94" s="74"/>
      <c r="I94" s="74">
        <f>SUM(J94,K94)</f>
        <v>0</v>
      </c>
      <c r="J94" s="74"/>
      <c r="K94" s="74"/>
      <c r="L94" s="74">
        <f>SUM(M94,N94)</f>
        <v>0</v>
      </c>
      <c r="M94" s="74"/>
      <c r="N94" s="74"/>
      <c r="O94" s="75">
        <f t="shared" si="44"/>
        <v>0</v>
      </c>
      <c r="P94" s="75">
        <f t="shared" si="45"/>
        <v>0</v>
      </c>
      <c r="Q94" s="75">
        <f t="shared" si="46"/>
        <v>0</v>
      </c>
      <c r="R94" s="74">
        <f>SUM(S94,T94)</f>
        <v>0</v>
      </c>
      <c r="S94" s="74"/>
      <c r="T94" s="74"/>
      <c r="U94" s="74"/>
      <c r="V94" s="74"/>
      <c r="W94" s="74"/>
      <c r="X94" s="71"/>
      <c r="Y94" s="64"/>
    </row>
    <row r="95" spans="1:25" ht="25.5">
      <c r="A95" s="68">
        <v>2420</v>
      </c>
      <c r="B95" s="68" t="s">
        <v>205</v>
      </c>
      <c r="C95" s="68" t="s">
        <v>199</v>
      </c>
      <c r="D95" s="68" t="s">
        <v>190</v>
      </c>
      <c r="E95" s="69" t="s">
        <v>407</v>
      </c>
      <c r="F95" s="74">
        <f aca="true" t="shared" si="60" ref="F95:K95">SUM(F97:F100)</f>
        <v>28932.9</v>
      </c>
      <c r="G95" s="74">
        <f t="shared" si="60"/>
        <v>3409</v>
      </c>
      <c r="H95" s="74">
        <f t="shared" si="60"/>
        <v>25523.9</v>
      </c>
      <c r="I95" s="74">
        <f t="shared" si="60"/>
        <v>25900</v>
      </c>
      <c r="J95" s="74">
        <f t="shared" si="60"/>
        <v>5400</v>
      </c>
      <c r="K95" s="74">
        <f t="shared" si="60"/>
        <v>20500</v>
      </c>
      <c r="L95" s="74">
        <v>20900</v>
      </c>
      <c r="M95" s="384">
        <v>5400</v>
      </c>
      <c r="N95" s="74">
        <v>15500</v>
      </c>
      <c r="O95" s="75">
        <f t="shared" si="44"/>
        <v>-5000</v>
      </c>
      <c r="P95" s="75">
        <f t="shared" si="45"/>
        <v>0</v>
      </c>
      <c r="Q95" s="75">
        <f t="shared" si="46"/>
        <v>-5000</v>
      </c>
      <c r="R95" s="74">
        <f aca="true" t="shared" si="61" ref="R95:W95">SUM(R97:R100)</f>
        <v>45000</v>
      </c>
      <c r="S95" s="74">
        <v>25000</v>
      </c>
      <c r="T95" s="74">
        <f t="shared" si="61"/>
        <v>20000</v>
      </c>
      <c r="U95" s="74">
        <f t="shared" si="61"/>
        <v>25900</v>
      </c>
      <c r="V95" s="74">
        <f t="shared" si="61"/>
        <v>5400</v>
      </c>
      <c r="W95" s="74">
        <f t="shared" si="61"/>
        <v>20500</v>
      </c>
      <c r="X95" s="71"/>
      <c r="Y95" s="64"/>
    </row>
    <row r="96" spans="1:25" ht="12.75">
      <c r="A96" s="68"/>
      <c r="B96" s="68"/>
      <c r="C96" s="68"/>
      <c r="D96" s="68"/>
      <c r="E96" s="69" t="s">
        <v>344</v>
      </c>
      <c r="F96" s="76"/>
      <c r="G96" s="76"/>
      <c r="H96" s="76"/>
      <c r="I96" s="76"/>
      <c r="J96" s="76"/>
      <c r="K96" s="76"/>
      <c r="L96" s="76"/>
      <c r="M96" s="76"/>
      <c r="N96" s="76"/>
      <c r="O96" s="75"/>
      <c r="P96" s="75"/>
      <c r="Q96" s="75"/>
      <c r="R96" s="76"/>
      <c r="S96" s="76"/>
      <c r="T96" s="76"/>
      <c r="U96" s="76"/>
      <c r="V96" s="76"/>
      <c r="W96" s="76"/>
      <c r="X96" s="71"/>
      <c r="Y96" s="64"/>
    </row>
    <row r="97" spans="1:25" ht="12.75">
      <c r="A97" s="68">
        <v>2421</v>
      </c>
      <c r="B97" s="68" t="s">
        <v>205</v>
      </c>
      <c r="C97" s="68" t="s">
        <v>199</v>
      </c>
      <c r="D97" s="68" t="s">
        <v>191</v>
      </c>
      <c r="E97" s="69" t="s">
        <v>408</v>
      </c>
      <c r="F97" s="74">
        <f>SUM(G97,H97)</f>
        <v>28932.9</v>
      </c>
      <c r="G97" s="74">
        <v>3409</v>
      </c>
      <c r="H97" s="74">
        <v>25523.9</v>
      </c>
      <c r="I97" s="74">
        <f>SUM(J97,K97)</f>
        <v>25900</v>
      </c>
      <c r="J97" s="74">
        <v>5400</v>
      </c>
      <c r="K97" s="74">
        <v>20500</v>
      </c>
      <c r="L97" s="74">
        <f>SUM(M97,N97)</f>
        <v>20900</v>
      </c>
      <c r="M97" s="74">
        <v>5400</v>
      </c>
      <c r="N97" s="384">
        <v>15500</v>
      </c>
      <c r="O97" s="75">
        <f t="shared" si="44"/>
        <v>-5000</v>
      </c>
      <c r="P97" s="75">
        <f t="shared" si="45"/>
        <v>0</v>
      </c>
      <c r="Q97" s="75">
        <f t="shared" si="46"/>
        <v>-5000</v>
      </c>
      <c r="R97" s="74">
        <f>SUM(S97,T97)</f>
        <v>45000</v>
      </c>
      <c r="S97" s="74">
        <v>25000</v>
      </c>
      <c r="T97" s="384">
        <v>20000</v>
      </c>
      <c r="U97" s="74">
        <f>SUM(V97,W97)</f>
        <v>25900</v>
      </c>
      <c r="V97" s="74">
        <v>5400</v>
      </c>
      <c r="W97" s="74">
        <v>20500</v>
      </c>
      <c r="X97" s="71"/>
      <c r="Y97" s="64"/>
    </row>
    <row r="98" spans="1:25" ht="12.75">
      <c r="A98" s="68">
        <v>2422</v>
      </c>
      <c r="B98" s="68" t="s">
        <v>205</v>
      </c>
      <c r="C98" s="68" t="s">
        <v>199</v>
      </c>
      <c r="D98" s="68" t="s">
        <v>199</v>
      </c>
      <c r="E98" s="69" t="s">
        <v>409</v>
      </c>
      <c r="F98" s="74">
        <f>SUM(G98,H98)</f>
        <v>0</v>
      </c>
      <c r="G98" s="74"/>
      <c r="H98" s="74"/>
      <c r="I98" s="74">
        <f>SUM(J98,K98)</f>
        <v>0</v>
      </c>
      <c r="J98" s="74"/>
      <c r="K98" s="74"/>
      <c r="L98" s="74">
        <f>SUM(M98,N98)</f>
        <v>0</v>
      </c>
      <c r="M98" s="74"/>
      <c r="N98" s="74"/>
      <c r="O98" s="75">
        <f t="shared" si="44"/>
        <v>0</v>
      </c>
      <c r="P98" s="75">
        <f t="shared" si="45"/>
        <v>0</v>
      </c>
      <c r="Q98" s="75">
        <f t="shared" si="46"/>
        <v>0</v>
      </c>
      <c r="R98" s="74">
        <f>SUM(S98,T98)</f>
        <v>0</v>
      </c>
      <c r="S98" s="74"/>
      <c r="T98" s="74"/>
      <c r="U98" s="74">
        <f>SUM(V98,W98)</f>
        <v>0</v>
      </c>
      <c r="V98" s="74"/>
      <c r="W98" s="74"/>
      <c r="X98" s="71"/>
      <c r="Y98" s="64"/>
    </row>
    <row r="99" spans="1:25" ht="12.75">
      <c r="A99" s="68">
        <v>2423</v>
      </c>
      <c r="B99" s="68" t="s">
        <v>205</v>
      </c>
      <c r="C99" s="68" t="s">
        <v>199</v>
      </c>
      <c r="D99" s="68" t="s">
        <v>193</v>
      </c>
      <c r="E99" s="69" t="s">
        <v>410</v>
      </c>
      <c r="F99" s="74">
        <f>SUM(G99,H99)</f>
        <v>0</v>
      </c>
      <c r="G99" s="74"/>
      <c r="H99" s="74"/>
      <c r="I99" s="74">
        <f>SUM(J99,K99)</f>
        <v>0</v>
      </c>
      <c r="J99" s="74"/>
      <c r="K99" s="74"/>
      <c r="L99" s="74">
        <f>SUM(M99,N99)</f>
        <v>0</v>
      </c>
      <c r="M99" s="74"/>
      <c r="N99" s="74"/>
      <c r="O99" s="75">
        <f t="shared" si="44"/>
        <v>0</v>
      </c>
      <c r="P99" s="75">
        <f t="shared" si="45"/>
        <v>0</v>
      </c>
      <c r="Q99" s="75">
        <f t="shared" si="46"/>
        <v>0</v>
      </c>
      <c r="R99" s="74">
        <f>SUM(S99,T99)</f>
        <v>0</v>
      </c>
      <c r="S99" s="74"/>
      <c r="T99" s="74"/>
      <c r="U99" s="74">
        <f>SUM(V99,W99)</f>
        <v>0</v>
      </c>
      <c r="V99" s="74"/>
      <c r="W99" s="74"/>
      <c r="X99" s="71"/>
      <c r="Y99" s="64"/>
    </row>
    <row r="100" spans="1:25" ht="12.75">
      <c r="A100" s="68">
        <v>2424</v>
      </c>
      <c r="B100" s="68" t="s">
        <v>205</v>
      </c>
      <c r="C100" s="68" t="s">
        <v>199</v>
      </c>
      <c r="D100" s="68" t="s">
        <v>205</v>
      </c>
      <c r="E100" s="69" t="s">
        <v>411</v>
      </c>
      <c r="F100" s="74">
        <f>SUM(G100,H100)</f>
        <v>0</v>
      </c>
      <c r="G100" s="74"/>
      <c r="H100" s="74"/>
      <c r="I100" s="74">
        <f>SUM(J100,K100)</f>
        <v>0</v>
      </c>
      <c r="J100" s="74"/>
      <c r="K100" s="74"/>
      <c r="L100" s="74">
        <f>SUM(M100,N100)</f>
        <v>0</v>
      </c>
      <c r="M100" s="74"/>
      <c r="N100" s="74"/>
      <c r="O100" s="75">
        <f t="shared" si="44"/>
        <v>0</v>
      </c>
      <c r="P100" s="75">
        <f t="shared" si="45"/>
        <v>0</v>
      </c>
      <c r="Q100" s="75">
        <f t="shared" si="46"/>
        <v>0</v>
      </c>
      <c r="R100" s="74">
        <f>SUM(S100,T100)</f>
        <v>0</v>
      </c>
      <c r="S100" s="74"/>
      <c r="T100" s="74"/>
      <c r="U100" s="74">
        <f>SUM(V100,W100)</f>
        <v>0</v>
      </c>
      <c r="V100" s="74"/>
      <c r="W100" s="74"/>
      <c r="X100" s="71"/>
      <c r="Y100" s="64"/>
    </row>
    <row r="101" spans="1:25" ht="12.75">
      <c r="A101" s="68">
        <v>2430</v>
      </c>
      <c r="B101" s="68" t="s">
        <v>205</v>
      </c>
      <c r="C101" s="68" t="s">
        <v>193</v>
      </c>
      <c r="D101" s="68" t="s">
        <v>190</v>
      </c>
      <c r="E101" s="69" t="s">
        <v>412</v>
      </c>
      <c r="F101" s="74">
        <f aca="true" t="shared" si="62" ref="F101:N101">SUM(F103:F108)</f>
        <v>1488.5</v>
      </c>
      <c r="G101" s="74">
        <f t="shared" si="62"/>
        <v>0</v>
      </c>
      <c r="H101" s="74">
        <f t="shared" si="62"/>
        <v>1488.5</v>
      </c>
      <c r="I101" s="74">
        <f t="shared" si="62"/>
        <v>0</v>
      </c>
      <c r="J101" s="74">
        <f t="shared" si="62"/>
        <v>0</v>
      </c>
      <c r="K101" s="74">
        <f t="shared" si="62"/>
        <v>0</v>
      </c>
      <c r="L101" s="74">
        <f t="shared" si="62"/>
        <v>0</v>
      </c>
      <c r="M101" s="74">
        <f t="shared" si="62"/>
        <v>0</v>
      </c>
      <c r="N101" s="74">
        <f t="shared" si="62"/>
        <v>0</v>
      </c>
      <c r="O101" s="75">
        <f t="shared" si="44"/>
        <v>0</v>
      </c>
      <c r="P101" s="75">
        <f t="shared" si="45"/>
        <v>0</v>
      </c>
      <c r="Q101" s="75">
        <f t="shared" si="46"/>
        <v>0</v>
      </c>
      <c r="R101" s="74">
        <f aca="true" t="shared" si="63" ref="R101:W101">SUM(R103:R108)</f>
        <v>0</v>
      </c>
      <c r="S101" s="74">
        <f t="shared" si="63"/>
        <v>0</v>
      </c>
      <c r="T101" s="74">
        <f t="shared" si="63"/>
        <v>0</v>
      </c>
      <c r="U101" s="74">
        <f t="shared" si="63"/>
        <v>0</v>
      </c>
      <c r="V101" s="74">
        <f t="shared" si="63"/>
        <v>0</v>
      </c>
      <c r="W101" s="74">
        <f t="shared" si="63"/>
        <v>0</v>
      </c>
      <c r="X101" s="71"/>
      <c r="Y101" s="64"/>
    </row>
    <row r="102" spans="1:25" ht="12.75">
      <c r="A102" s="68"/>
      <c r="B102" s="68"/>
      <c r="C102" s="68"/>
      <c r="D102" s="68"/>
      <c r="E102" s="69" t="s">
        <v>344</v>
      </c>
      <c r="F102" s="76"/>
      <c r="G102" s="76"/>
      <c r="H102" s="76"/>
      <c r="I102" s="76"/>
      <c r="J102" s="76"/>
      <c r="K102" s="76"/>
      <c r="L102" s="76"/>
      <c r="M102" s="76"/>
      <c r="N102" s="76"/>
      <c r="O102" s="75"/>
      <c r="P102" s="75"/>
      <c r="Q102" s="75"/>
      <c r="R102" s="76"/>
      <c r="S102" s="76"/>
      <c r="T102" s="76"/>
      <c r="U102" s="76"/>
      <c r="V102" s="76"/>
      <c r="W102" s="76"/>
      <c r="X102" s="71"/>
      <c r="Y102" s="64"/>
    </row>
    <row r="103" spans="1:25" ht="12.75">
      <c r="A103" s="68">
        <v>2431</v>
      </c>
      <c r="B103" s="68" t="s">
        <v>205</v>
      </c>
      <c r="C103" s="68" t="s">
        <v>193</v>
      </c>
      <c r="D103" s="68" t="s">
        <v>191</v>
      </c>
      <c r="E103" s="69" t="s">
        <v>413</v>
      </c>
      <c r="F103" s="74">
        <f aca="true" t="shared" si="64" ref="F103:F108">SUM(G103,H103)</f>
        <v>0</v>
      </c>
      <c r="G103" s="74"/>
      <c r="H103" s="74"/>
      <c r="I103" s="74">
        <f aca="true" t="shared" si="65" ref="I103:I108">SUM(J103,K103)</f>
        <v>0</v>
      </c>
      <c r="J103" s="74"/>
      <c r="K103" s="74"/>
      <c r="L103" s="74">
        <f aca="true" t="shared" si="66" ref="L103:L108">SUM(M103,N103)</f>
        <v>0</v>
      </c>
      <c r="M103" s="74"/>
      <c r="N103" s="74"/>
      <c r="O103" s="75">
        <f t="shared" si="44"/>
        <v>0</v>
      </c>
      <c r="P103" s="75">
        <f t="shared" si="45"/>
        <v>0</v>
      </c>
      <c r="Q103" s="75">
        <f t="shared" si="46"/>
        <v>0</v>
      </c>
      <c r="R103" s="74">
        <f aca="true" t="shared" si="67" ref="R103:R108">SUM(S103,T103)</f>
        <v>0</v>
      </c>
      <c r="S103" s="74"/>
      <c r="T103" s="74"/>
      <c r="U103" s="74">
        <f aca="true" t="shared" si="68" ref="U103:U108">SUM(V103,W103)</f>
        <v>0</v>
      </c>
      <c r="V103" s="74"/>
      <c r="W103" s="74"/>
      <c r="X103" s="71"/>
      <c r="Y103" s="64"/>
    </row>
    <row r="104" spans="1:25" ht="12.75">
      <c r="A104" s="68">
        <v>2432</v>
      </c>
      <c r="B104" s="68" t="s">
        <v>205</v>
      </c>
      <c r="C104" s="68" t="s">
        <v>193</v>
      </c>
      <c r="D104" s="68" t="s">
        <v>199</v>
      </c>
      <c r="E104" s="69" t="s">
        <v>414</v>
      </c>
      <c r="F104" s="74">
        <f t="shared" si="64"/>
        <v>1488.5</v>
      </c>
      <c r="G104" s="74"/>
      <c r="H104" s="74">
        <v>1488.5</v>
      </c>
      <c r="I104" s="74">
        <f t="shared" si="65"/>
        <v>0</v>
      </c>
      <c r="J104" s="74"/>
      <c r="K104" s="74"/>
      <c r="L104" s="74">
        <f t="shared" si="66"/>
        <v>0</v>
      </c>
      <c r="M104" s="74"/>
      <c r="N104" s="74"/>
      <c r="O104" s="75">
        <f t="shared" si="44"/>
        <v>0</v>
      </c>
      <c r="P104" s="75">
        <f t="shared" si="45"/>
        <v>0</v>
      </c>
      <c r="Q104" s="75">
        <f t="shared" si="46"/>
        <v>0</v>
      </c>
      <c r="R104" s="74">
        <f t="shared" si="67"/>
        <v>0</v>
      </c>
      <c r="S104" s="74"/>
      <c r="T104" s="74"/>
      <c r="U104" s="74">
        <f t="shared" si="68"/>
        <v>0</v>
      </c>
      <c r="V104" s="74"/>
      <c r="W104" s="74"/>
      <c r="X104" s="71"/>
      <c r="Y104" s="64"/>
    </row>
    <row r="105" spans="1:25" ht="12.75">
      <c r="A105" s="68">
        <v>2433</v>
      </c>
      <c r="B105" s="68" t="s">
        <v>205</v>
      </c>
      <c r="C105" s="68" t="s">
        <v>193</v>
      </c>
      <c r="D105" s="68" t="s">
        <v>193</v>
      </c>
      <c r="E105" s="69" t="s">
        <v>415</v>
      </c>
      <c r="F105" s="74">
        <f t="shared" si="64"/>
        <v>0</v>
      </c>
      <c r="G105" s="74"/>
      <c r="H105" s="74"/>
      <c r="I105" s="74">
        <f t="shared" si="65"/>
        <v>0</v>
      </c>
      <c r="J105" s="74"/>
      <c r="K105" s="74"/>
      <c r="L105" s="74">
        <f t="shared" si="66"/>
        <v>0</v>
      </c>
      <c r="M105" s="74"/>
      <c r="N105" s="74"/>
      <c r="O105" s="75">
        <f t="shared" si="44"/>
        <v>0</v>
      </c>
      <c r="P105" s="75">
        <f t="shared" si="45"/>
        <v>0</v>
      </c>
      <c r="Q105" s="75">
        <f t="shared" si="46"/>
        <v>0</v>
      </c>
      <c r="R105" s="74">
        <f t="shared" si="67"/>
        <v>0</v>
      </c>
      <c r="S105" s="74"/>
      <c r="T105" s="74"/>
      <c r="U105" s="74">
        <f t="shared" si="68"/>
        <v>0</v>
      </c>
      <c r="V105" s="74"/>
      <c r="W105" s="74"/>
      <c r="X105" s="71"/>
      <c r="Y105" s="64"/>
    </row>
    <row r="106" spans="1:25" ht="12.75">
      <c r="A106" s="68">
        <v>2434</v>
      </c>
      <c r="B106" s="68" t="s">
        <v>205</v>
      </c>
      <c r="C106" s="68" t="s">
        <v>193</v>
      </c>
      <c r="D106" s="68" t="s">
        <v>205</v>
      </c>
      <c r="E106" s="69" t="s">
        <v>416</v>
      </c>
      <c r="F106" s="74">
        <f t="shared" si="64"/>
        <v>0</v>
      </c>
      <c r="G106" s="74"/>
      <c r="H106" s="74"/>
      <c r="I106" s="74">
        <f t="shared" si="65"/>
        <v>0</v>
      </c>
      <c r="J106" s="74"/>
      <c r="K106" s="74"/>
      <c r="L106" s="74">
        <f t="shared" si="66"/>
        <v>0</v>
      </c>
      <c r="M106" s="74"/>
      <c r="N106" s="74"/>
      <c r="O106" s="75">
        <f t="shared" si="44"/>
        <v>0</v>
      </c>
      <c r="P106" s="75">
        <f t="shared" si="45"/>
        <v>0</v>
      </c>
      <c r="Q106" s="75">
        <f t="shared" si="46"/>
        <v>0</v>
      </c>
      <c r="R106" s="74">
        <f t="shared" si="67"/>
        <v>0</v>
      </c>
      <c r="S106" s="74"/>
      <c r="T106" s="74"/>
      <c r="U106" s="74">
        <f t="shared" si="68"/>
        <v>0</v>
      </c>
      <c r="V106" s="74"/>
      <c r="W106" s="74"/>
      <c r="X106" s="71"/>
      <c r="Y106" s="64"/>
    </row>
    <row r="107" spans="1:25" ht="12.75">
      <c r="A107" s="68">
        <v>2435</v>
      </c>
      <c r="B107" s="68" t="s">
        <v>205</v>
      </c>
      <c r="C107" s="68" t="s">
        <v>193</v>
      </c>
      <c r="D107" s="68" t="s">
        <v>195</v>
      </c>
      <c r="E107" s="69" t="s">
        <v>417</v>
      </c>
      <c r="F107" s="74">
        <f t="shared" si="64"/>
        <v>0</v>
      </c>
      <c r="G107" s="74"/>
      <c r="H107" s="74"/>
      <c r="I107" s="74">
        <f t="shared" si="65"/>
        <v>0</v>
      </c>
      <c r="J107" s="74"/>
      <c r="K107" s="74"/>
      <c r="L107" s="74">
        <f t="shared" si="66"/>
        <v>0</v>
      </c>
      <c r="M107" s="74"/>
      <c r="N107" s="74"/>
      <c r="O107" s="75">
        <f t="shared" si="44"/>
        <v>0</v>
      </c>
      <c r="P107" s="75">
        <f t="shared" si="45"/>
        <v>0</v>
      </c>
      <c r="Q107" s="75">
        <f t="shared" si="46"/>
        <v>0</v>
      </c>
      <c r="R107" s="74">
        <f t="shared" si="67"/>
        <v>0</v>
      </c>
      <c r="S107" s="74"/>
      <c r="T107" s="74"/>
      <c r="U107" s="74">
        <f t="shared" si="68"/>
        <v>0</v>
      </c>
      <c r="V107" s="74"/>
      <c r="W107" s="74"/>
      <c r="X107" s="71"/>
      <c r="Y107" s="64"/>
    </row>
    <row r="108" spans="1:25" ht="12.75">
      <c r="A108" s="68">
        <v>2436</v>
      </c>
      <c r="B108" s="68" t="s">
        <v>205</v>
      </c>
      <c r="C108" s="68" t="s">
        <v>193</v>
      </c>
      <c r="D108" s="68" t="s">
        <v>196</v>
      </c>
      <c r="E108" s="69" t="s">
        <v>418</v>
      </c>
      <c r="F108" s="74">
        <f t="shared" si="64"/>
        <v>0</v>
      </c>
      <c r="G108" s="74"/>
      <c r="H108" s="74"/>
      <c r="I108" s="74">
        <f t="shared" si="65"/>
        <v>0</v>
      </c>
      <c r="J108" s="74"/>
      <c r="K108" s="74"/>
      <c r="L108" s="74">
        <f t="shared" si="66"/>
        <v>0</v>
      </c>
      <c r="M108" s="74"/>
      <c r="N108" s="74"/>
      <c r="O108" s="75">
        <f t="shared" si="44"/>
        <v>0</v>
      </c>
      <c r="P108" s="75">
        <f t="shared" si="45"/>
        <v>0</v>
      </c>
      <c r="Q108" s="75">
        <f t="shared" si="46"/>
        <v>0</v>
      </c>
      <c r="R108" s="74">
        <f t="shared" si="67"/>
        <v>0</v>
      </c>
      <c r="S108" s="74"/>
      <c r="T108" s="74"/>
      <c r="U108" s="74">
        <f t="shared" si="68"/>
        <v>0</v>
      </c>
      <c r="V108" s="74"/>
      <c r="W108" s="74"/>
      <c r="X108" s="71"/>
      <c r="Y108" s="64"/>
    </row>
    <row r="109" spans="1:25" ht="25.5">
      <c r="A109" s="68">
        <v>2440</v>
      </c>
      <c r="B109" s="68" t="s">
        <v>205</v>
      </c>
      <c r="C109" s="68" t="s">
        <v>205</v>
      </c>
      <c r="D109" s="68" t="s">
        <v>190</v>
      </c>
      <c r="E109" s="69" t="s">
        <v>419</v>
      </c>
      <c r="F109" s="74">
        <f aca="true" t="shared" si="69" ref="F109:N109">SUM(F111:F113)</f>
        <v>0</v>
      </c>
      <c r="G109" s="74">
        <f t="shared" si="69"/>
        <v>0</v>
      </c>
      <c r="H109" s="74">
        <f t="shared" si="69"/>
        <v>0</v>
      </c>
      <c r="I109" s="74">
        <f t="shared" si="69"/>
        <v>0</v>
      </c>
      <c r="J109" s="74">
        <f t="shared" si="69"/>
        <v>0</v>
      </c>
      <c r="K109" s="74">
        <f t="shared" si="69"/>
        <v>0</v>
      </c>
      <c r="L109" s="74">
        <f t="shared" si="69"/>
        <v>0</v>
      </c>
      <c r="M109" s="74">
        <f t="shared" si="69"/>
        <v>0</v>
      </c>
      <c r="N109" s="74">
        <f t="shared" si="69"/>
        <v>0</v>
      </c>
      <c r="O109" s="75">
        <f t="shared" si="44"/>
        <v>0</v>
      </c>
      <c r="P109" s="75">
        <f t="shared" si="45"/>
        <v>0</v>
      </c>
      <c r="Q109" s="75">
        <f t="shared" si="46"/>
        <v>0</v>
      </c>
      <c r="R109" s="74">
        <f aca="true" t="shared" si="70" ref="R109:W109">SUM(R111:R113)</f>
        <v>0</v>
      </c>
      <c r="S109" s="74">
        <f t="shared" si="70"/>
        <v>0</v>
      </c>
      <c r="T109" s="74">
        <f t="shared" si="70"/>
        <v>0</v>
      </c>
      <c r="U109" s="74">
        <f t="shared" si="70"/>
        <v>0</v>
      </c>
      <c r="V109" s="74">
        <f t="shared" si="70"/>
        <v>0</v>
      </c>
      <c r="W109" s="74">
        <f t="shared" si="70"/>
        <v>0</v>
      </c>
      <c r="X109" s="71"/>
      <c r="Y109" s="64"/>
    </row>
    <row r="110" spans="1:25" ht="12.75">
      <c r="A110" s="68"/>
      <c r="B110" s="68"/>
      <c r="C110" s="68"/>
      <c r="D110" s="68"/>
      <c r="E110" s="69" t="s">
        <v>344</v>
      </c>
      <c r="F110" s="76"/>
      <c r="G110" s="76"/>
      <c r="H110" s="76"/>
      <c r="I110" s="76"/>
      <c r="J110" s="76"/>
      <c r="K110" s="76"/>
      <c r="L110" s="76"/>
      <c r="M110" s="76"/>
      <c r="N110" s="76"/>
      <c r="O110" s="75"/>
      <c r="P110" s="75"/>
      <c r="Q110" s="75"/>
      <c r="R110" s="76"/>
      <c r="S110" s="76"/>
      <c r="T110" s="76"/>
      <c r="U110" s="76"/>
      <c r="V110" s="76"/>
      <c r="W110" s="76"/>
      <c r="X110" s="71"/>
      <c r="Y110" s="64"/>
    </row>
    <row r="111" spans="1:25" ht="25.5">
      <c r="A111" s="68">
        <v>2441</v>
      </c>
      <c r="B111" s="68" t="s">
        <v>205</v>
      </c>
      <c r="C111" s="68" t="s">
        <v>205</v>
      </c>
      <c r="D111" s="68" t="s">
        <v>191</v>
      </c>
      <c r="E111" s="69" t="s">
        <v>420</v>
      </c>
      <c r="F111" s="74">
        <f>SUM(G111,H111)</f>
        <v>0</v>
      </c>
      <c r="G111" s="74"/>
      <c r="H111" s="74"/>
      <c r="I111" s="74">
        <f>SUM(J111,K111)</f>
        <v>0</v>
      </c>
      <c r="J111" s="74"/>
      <c r="K111" s="74"/>
      <c r="L111" s="74">
        <f>SUM(M111,N111)</f>
        <v>0</v>
      </c>
      <c r="M111" s="74"/>
      <c r="N111" s="74"/>
      <c r="O111" s="75">
        <f t="shared" si="44"/>
        <v>0</v>
      </c>
      <c r="P111" s="75">
        <f t="shared" si="45"/>
        <v>0</v>
      </c>
      <c r="Q111" s="75">
        <f t="shared" si="46"/>
        <v>0</v>
      </c>
      <c r="R111" s="74">
        <f>SUM(S111,T111)</f>
        <v>0</v>
      </c>
      <c r="S111" s="74"/>
      <c r="T111" s="74"/>
      <c r="U111" s="74">
        <f>SUM(V111,W111)</f>
        <v>0</v>
      </c>
      <c r="V111" s="74"/>
      <c r="W111" s="74"/>
      <c r="X111" s="71"/>
      <c r="Y111" s="64"/>
    </row>
    <row r="112" spans="1:25" ht="12.75">
      <c r="A112" s="68">
        <v>2442</v>
      </c>
      <c r="B112" s="68" t="s">
        <v>205</v>
      </c>
      <c r="C112" s="68" t="s">
        <v>205</v>
      </c>
      <c r="D112" s="68" t="s">
        <v>199</v>
      </c>
      <c r="E112" s="69" t="s">
        <v>421</v>
      </c>
      <c r="F112" s="74">
        <f>SUM(G112,H112)</f>
        <v>0</v>
      </c>
      <c r="G112" s="74"/>
      <c r="H112" s="74"/>
      <c r="I112" s="74">
        <f>SUM(J112,K112)</f>
        <v>0</v>
      </c>
      <c r="J112" s="74"/>
      <c r="K112" s="74"/>
      <c r="L112" s="74">
        <f>SUM(M112,N112)</f>
        <v>0</v>
      </c>
      <c r="M112" s="74"/>
      <c r="N112" s="74"/>
      <c r="O112" s="75">
        <f t="shared" si="44"/>
        <v>0</v>
      </c>
      <c r="P112" s="75">
        <f t="shared" si="45"/>
        <v>0</v>
      </c>
      <c r="Q112" s="75">
        <f t="shared" si="46"/>
        <v>0</v>
      </c>
      <c r="R112" s="74">
        <f>SUM(S112,T112)</f>
        <v>0</v>
      </c>
      <c r="S112" s="74"/>
      <c r="T112" s="74"/>
      <c r="U112" s="74">
        <f>SUM(V112,W112)</f>
        <v>0</v>
      </c>
      <c r="V112" s="74"/>
      <c r="W112" s="74"/>
      <c r="X112" s="71"/>
      <c r="Y112" s="64"/>
    </row>
    <row r="113" spans="1:25" ht="12.75">
      <c r="A113" s="68">
        <v>2443</v>
      </c>
      <c r="B113" s="68" t="s">
        <v>205</v>
      </c>
      <c r="C113" s="68" t="s">
        <v>205</v>
      </c>
      <c r="D113" s="68" t="s">
        <v>193</v>
      </c>
      <c r="E113" s="69" t="s">
        <v>422</v>
      </c>
      <c r="F113" s="74">
        <f>SUM(G113,H113)</f>
        <v>0</v>
      </c>
      <c r="G113" s="74"/>
      <c r="H113" s="74"/>
      <c r="I113" s="74">
        <f>SUM(J113,K113)</f>
        <v>0</v>
      </c>
      <c r="J113" s="74"/>
      <c r="K113" s="74"/>
      <c r="L113" s="74">
        <f>SUM(M113,N113)</f>
        <v>0</v>
      </c>
      <c r="M113" s="74"/>
      <c r="N113" s="74"/>
      <c r="O113" s="75">
        <f t="shared" si="44"/>
        <v>0</v>
      </c>
      <c r="P113" s="75">
        <f t="shared" si="45"/>
        <v>0</v>
      </c>
      <c r="Q113" s="75">
        <f t="shared" si="46"/>
        <v>0</v>
      </c>
      <c r="R113" s="74">
        <f>SUM(S113,T113)</f>
        <v>0</v>
      </c>
      <c r="S113" s="74"/>
      <c r="T113" s="74"/>
      <c r="U113" s="74">
        <f>SUM(V113,W113)</f>
        <v>0</v>
      </c>
      <c r="V113" s="74"/>
      <c r="W113" s="74"/>
      <c r="X113" s="71"/>
      <c r="Y113" s="64"/>
    </row>
    <row r="114" spans="1:25" ht="12.75">
      <c r="A114" s="68">
        <v>2450</v>
      </c>
      <c r="B114" s="68" t="s">
        <v>205</v>
      </c>
      <c r="C114" s="68" t="s">
        <v>195</v>
      </c>
      <c r="D114" s="68" t="s">
        <v>190</v>
      </c>
      <c r="E114" s="69" t="s">
        <v>423</v>
      </c>
      <c r="F114" s="74">
        <f aca="true" t="shared" si="71" ref="F114:N114">SUM(F116:F120)</f>
        <v>256331</v>
      </c>
      <c r="G114" s="74">
        <f t="shared" si="71"/>
        <v>6923.5</v>
      </c>
      <c r="H114" s="74">
        <f t="shared" si="71"/>
        <v>249407.5</v>
      </c>
      <c r="I114" s="74">
        <f t="shared" si="71"/>
        <v>50830</v>
      </c>
      <c r="J114" s="74">
        <f t="shared" si="71"/>
        <v>6800</v>
      </c>
      <c r="K114" s="74">
        <f t="shared" si="71"/>
        <v>44030</v>
      </c>
      <c r="L114" s="74">
        <f t="shared" si="71"/>
        <v>786000</v>
      </c>
      <c r="M114" s="74">
        <f t="shared" si="71"/>
        <v>6000</v>
      </c>
      <c r="N114" s="74">
        <f t="shared" si="71"/>
        <v>780000</v>
      </c>
      <c r="O114" s="75">
        <f t="shared" si="44"/>
        <v>735170</v>
      </c>
      <c r="P114" s="75">
        <f t="shared" si="45"/>
        <v>-800</v>
      </c>
      <c r="Q114" s="75">
        <f t="shared" si="46"/>
        <v>735970</v>
      </c>
      <c r="R114" s="74">
        <f aca="true" t="shared" si="72" ref="R114:W114">SUM(R116:R120)</f>
        <v>904514.5</v>
      </c>
      <c r="S114" s="74">
        <f t="shared" si="72"/>
        <v>104514.5</v>
      </c>
      <c r="T114" s="74">
        <f t="shared" si="72"/>
        <v>800000</v>
      </c>
      <c r="U114" s="74">
        <f t="shared" si="72"/>
        <v>905000</v>
      </c>
      <c r="V114" s="74">
        <f t="shared" si="72"/>
        <v>105000</v>
      </c>
      <c r="W114" s="74">
        <f t="shared" si="72"/>
        <v>800000</v>
      </c>
      <c r="X114" s="71"/>
      <c r="Y114" s="64"/>
    </row>
    <row r="115" spans="1:25" ht="12.75">
      <c r="A115" s="68"/>
      <c r="B115" s="68"/>
      <c r="C115" s="68"/>
      <c r="D115" s="68"/>
      <c r="E115" s="69" t="s">
        <v>344</v>
      </c>
      <c r="F115" s="76"/>
      <c r="G115" s="76"/>
      <c r="H115" s="76"/>
      <c r="I115" s="76"/>
      <c r="J115" s="76"/>
      <c r="K115" s="76"/>
      <c r="L115" s="76"/>
      <c r="M115" s="76"/>
      <c r="N115" s="76"/>
      <c r="O115" s="75"/>
      <c r="P115" s="75"/>
      <c r="Q115" s="75"/>
      <c r="R115" s="76"/>
      <c r="S115" s="76"/>
      <c r="T115" s="76"/>
      <c r="U115" s="76"/>
      <c r="V115" s="76"/>
      <c r="W115" s="76"/>
      <c r="X115" s="71"/>
      <c r="Y115" s="64"/>
    </row>
    <row r="116" spans="1:25" ht="12.75">
      <c r="A116" s="68">
        <v>2451</v>
      </c>
      <c r="B116" s="68" t="s">
        <v>205</v>
      </c>
      <c r="C116" s="68" t="s">
        <v>195</v>
      </c>
      <c r="D116" s="68" t="s">
        <v>191</v>
      </c>
      <c r="E116" s="69" t="s">
        <v>424</v>
      </c>
      <c r="F116" s="74">
        <f>SUM(G116,H116)</f>
        <v>256331</v>
      </c>
      <c r="G116" s="74">
        <v>6923.5</v>
      </c>
      <c r="H116" s="74">
        <v>249407.5</v>
      </c>
      <c r="I116" s="74">
        <f>SUM(J116,K116)</f>
        <v>50830</v>
      </c>
      <c r="J116" s="74">
        <v>6800</v>
      </c>
      <c r="K116" s="74">
        <v>44030</v>
      </c>
      <c r="L116" s="74">
        <f>SUM(M116,N116)</f>
        <v>786000</v>
      </c>
      <c r="M116" s="74">
        <v>6000</v>
      </c>
      <c r="N116" s="74">
        <v>780000</v>
      </c>
      <c r="O116" s="75">
        <f t="shared" si="44"/>
        <v>735170</v>
      </c>
      <c r="P116" s="75">
        <f t="shared" si="45"/>
        <v>-800</v>
      </c>
      <c r="Q116" s="75">
        <f t="shared" si="46"/>
        <v>735970</v>
      </c>
      <c r="R116" s="74">
        <f>SUM(S116,T116)</f>
        <v>904514.5</v>
      </c>
      <c r="S116" s="74">
        <v>104514.5</v>
      </c>
      <c r="T116" s="74">
        <v>800000</v>
      </c>
      <c r="U116" s="74">
        <f>SUM(V116,W116)</f>
        <v>905000</v>
      </c>
      <c r="V116" s="74">
        <v>105000</v>
      </c>
      <c r="W116" s="74">
        <v>800000</v>
      </c>
      <c r="X116" s="71"/>
      <c r="Y116" s="64"/>
    </row>
    <row r="117" spans="1:25" ht="12.75">
      <c r="A117" s="68">
        <v>2452</v>
      </c>
      <c r="B117" s="68" t="s">
        <v>205</v>
      </c>
      <c r="C117" s="68" t="s">
        <v>195</v>
      </c>
      <c r="D117" s="68" t="s">
        <v>199</v>
      </c>
      <c r="E117" s="69" t="s">
        <v>425</v>
      </c>
      <c r="F117" s="74">
        <f>SUM(G117,H117)</f>
        <v>0</v>
      </c>
      <c r="G117" s="74"/>
      <c r="H117" s="74"/>
      <c r="I117" s="74">
        <f>SUM(J117,K117)</f>
        <v>0</v>
      </c>
      <c r="J117" s="74"/>
      <c r="K117" s="74"/>
      <c r="L117" s="74">
        <f>SUM(M117,N117)</f>
        <v>0</v>
      </c>
      <c r="M117" s="74"/>
      <c r="N117" s="74"/>
      <c r="O117" s="75">
        <f t="shared" si="44"/>
        <v>0</v>
      </c>
      <c r="P117" s="75">
        <f t="shared" si="45"/>
        <v>0</v>
      </c>
      <c r="Q117" s="75">
        <f t="shared" si="46"/>
        <v>0</v>
      </c>
      <c r="R117" s="74">
        <f>SUM(S117,T117)</f>
        <v>0</v>
      </c>
      <c r="S117" s="74"/>
      <c r="T117" s="74"/>
      <c r="U117" s="74">
        <f>SUM(V117,W117)</f>
        <v>0</v>
      </c>
      <c r="V117" s="74"/>
      <c r="W117" s="74"/>
      <c r="X117" s="71"/>
      <c r="Y117" s="64"/>
    </row>
    <row r="118" spans="1:25" ht="12.75">
      <c r="A118" s="68">
        <v>2453</v>
      </c>
      <c r="B118" s="68" t="s">
        <v>205</v>
      </c>
      <c r="C118" s="68" t="s">
        <v>195</v>
      </c>
      <c r="D118" s="68" t="s">
        <v>193</v>
      </c>
      <c r="E118" s="69" t="s">
        <v>426</v>
      </c>
      <c r="F118" s="74">
        <f>SUM(G118,H118)</f>
        <v>0</v>
      </c>
      <c r="G118" s="74"/>
      <c r="H118" s="74"/>
      <c r="I118" s="74">
        <f>SUM(J118,K118)</f>
        <v>0</v>
      </c>
      <c r="J118" s="74"/>
      <c r="K118" s="74"/>
      <c r="L118" s="74">
        <f>SUM(M118,N118)</f>
        <v>0</v>
      </c>
      <c r="M118" s="74"/>
      <c r="N118" s="74"/>
      <c r="O118" s="75">
        <f t="shared" si="44"/>
        <v>0</v>
      </c>
      <c r="P118" s="75">
        <f t="shared" si="45"/>
        <v>0</v>
      </c>
      <c r="Q118" s="75">
        <f t="shared" si="46"/>
        <v>0</v>
      </c>
      <c r="R118" s="74">
        <f>SUM(S118,T118)</f>
        <v>0</v>
      </c>
      <c r="S118" s="74"/>
      <c r="T118" s="74"/>
      <c r="U118" s="74">
        <f>SUM(V118,W118)</f>
        <v>0</v>
      </c>
      <c r="V118" s="74"/>
      <c r="W118" s="74"/>
      <c r="X118" s="71"/>
      <c r="Y118" s="64"/>
    </row>
    <row r="119" spans="1:25" ht="12.75">
      <c r="A119" s="68">
        <v>2454</v>
      </c>
      <c r="B119" s="68" t="s">
        <v>205</v>
      </c>
      <c r="C119" s="68" t="s">
        <v>195</v>
      </c>
      <c r="D119" s="68" t="s">
        <v>205</v>
      </c>
      <c r="E119" s="69" t="s">
        <v>427</v>
      </c>
      <c r="F119" s="74">
        <f>SUM(G119,H119)</f>
        <v>0</v>
      </c>
      <c r="G119" s="74"/>
      <c r="H119" s="74"/>
      <c r="I119" s="74">
        <f>SUM(J119,K119)</f>
        <v>0</v>
      </c>
      <c r="J119" s="74"/>
      <c r="K119" s="74"/>
      <c r="L119" s="74">
        <f>SUM(M119,N119)</f>
        <v>0</v>
      </c>
      <c r="M119" s="74"/>
      <c r="N119" s="74"/>
      <c r="O119" s="75">
        <f t="shared" si="44"/>
        <v>0</v>
      </c>
      <c r="P119" s="75">
        <f t="shared" si="45"/>
        <v>0</v>
      </c>
      <c r="Q119" s="75">
        <f t="shared" si="46"/>
        <v>0</v>
      </c>
      <c r="R119" s="74">
        <f>SUM(S119,T119)</f>
        <v>0</v>
      </c>
      <c r="S119" s="74"/>
      <c r="T119" s="74"/>
      <c r="U119" s="74">
        <f>SUM(V119,W119)</f>
        <v>0</v>
      </c>
      <c r="V119" s="74"/>
      <c r="W119" s="74"/>
      <c r="X119" s="71"/>
      <c r="Y119" s="64"/>
    </row>
    <row r="120" spans="1:25" ht="12.75">
      <c r="A120" s="68">
        <v>2455</v>
      </c>
      <c r="B120" s="68" t="s">
        <v>205</v>
      </c>
      <c r="C120" s="68" t="s">
        <v>195</v>
      </c>
      <c r="D120" s="68" t="s">
        <v>195</v>
      </c>
      <c r="E120" s="69" t="s">
        <v>428</v>
      </c>
      <c r="F120" s="74">
        <f>SUM(G120,H120)</f>
        <v>0</v>
      </c>
      <c r="G120" s="74"/>
      <c r="H120" s="74"/>
      <c r="I120" s="74">
        <f>SUM(J120,K120)</f>
        <v>0</v>
      </c>
      <c r="J120" s="74"/>
      <c r="K120" s="74"/>
      <c r="L120" s="74">
        <f>SUM(M120,N120)</f>
        <v>0</v>
      </c>
      <c r="M120" s="74"/>
      <c r="N120" s="74"/>
      <c r="O120" s="75">
        <f t="shared" si="44"/>
        <v>0</v>
      </c>
      <c r="P120" s="75">
        <f t="shared" si="45"/>
        <v>0</v>
      </c>
      <c r="Q120" s="75">
        <f t="shared" si="46"/>
        <v>0</v>
      </c>
      <c r="R120" s="74">
        <f>SUM(S120,T120)</f>
        <v>0</v>
      </c>
      <c r="S120" s="74"/>
      <c r="T120" s="74"/>
      <c r="U120" s="74">
        <f>SUM(V120,W120)</f>
        <v>0</v>
      </c>
      <c r="V120" s="74"/>
      <c r="W120" s="74"/>
      <c r="X120" s="71"/>
      <c r="Y120" s="64"/>
    </row>
    <row r="121" spans="1:25" ht="12.75">
      <c r="A121" s="68">
        <v>2460</v>
      </c>
      <c r="B121" s="68" t="s">
        <v>205</v>
      </c>
      <c r="C121" s="68" t="s">
        <v>196</v>
      </c>
      <c r="D121" s="68" t="s">
        <v>190</v>
      </c>
      <c r="E121" s="69" t="s">
        <v>429</v>
      </c>
      <c r="F121" s="74">
        <f aca="true" t="shared" si="73" ref="F121:N121">SUM(F123)</f>
        <v>0</v>
      </c>
      <c r="G121" s="74">
        <f t="shared" si="73"/>
        <v>0</v>
      </c>
      <c r="H121" s="74">
        <f t="shared" si="73"/>
        <v>0</v>
      </c>
      <c r="I121" s="74">
        <f t="shared" si="73"/>
        <v>0</v>
      </c>
      <c r="J121" s="74">
        <f t="shared" si="73"/>
        <v>0</v>
      </c>
      <c r="K121" s="74">
        <f t="shared" si="73"/>
        <v>0</v>
      </c>
      <c r="L121" s="74">
        <f t="shared" si="73"/>
        <v>0</v>
      </c>
      <c r="M121" s="74">
        <f t="shared" si="73"/>
        <v>0</v>
      </c>
      <c r="N121" s="74">
        <f t="shared" si="73"/>
        <v>0</v>
      </c>
      <c r="O121" s="75">
        <f t="shared" si="44"/>
        <v>0</v>
      </c>
      <c r="P121" s="75">
        <f t="shared" si="45"/>
        <v>0</v>
      </c>
      <c r="Q121" s="75">
        <f t="shared" si="46"/>
        <v>0</v>
      </c>
      <c r="R121" s="74">
        <f aca="true" t="shared" si="74" ref="R121:W121">SUM(R123)</f>
        <v>0</v>
      </c>
      <c r="S121" s="74">
        <f t="shared" si="74"/>
        <v>0</v>
      </c>
      <c r="T121" s="74">
        <f t="shared" si="74"/>
        <v>0</v>
      </c>
      <c r="U121" s="74">
        <f t="shared" si="74"/>
        <v>0</v>
      </c>
      <c r="V121" s="74">
        <f t="shared" si="74"/>
        <v>0</v>
      </c>
      <c r="W121" s="74">
        <f t="shared" si="74"/>
        <v>0</v>
      </c>
      <c r="X121" s="71"/>
      <c r="Y121" s="64"/>
    </row>
    <row r="122" spans="1:25" ht="12.75">
      <c r="A122" s="68"/>
      <c r="B122" s="68"/>
      <c r="C122" s="68"/>
      <c r="D122" s="68"/>
      <c r="E122" s="69" t="s">
        <v>344</v>
      </c>
      <c r="F122" s="76"/>
      <c r="G122" s="76"/>
      <c r="H122" s="76"/>
      <c r="I122" s="76"/>
      <c r="J122" s="76"/>
      <c r="K122" s="76"/>
      <c r="L122" s="76"/>
      <c r="M122" s="76"/>
      <c r="N122" s="76"/>
      <c r="O122" s="75"/>
      <c r="P122" s="75"/>
      <c r="Q122" s="75"/>
      <c r="R122" s="76"/>
      <c r="S122" s="76"/>
      <c r="T122" s="76"/>
      <c r="U122" s="76"/>
      <c r="V122" s="76"/>
      <c r="W122" s="76"/>
      <c r="X122" s="71"/>
      <c r="Y122" s="64"/>
    </row>
    <row r="123" spans="1:25" ht="12.75">
      <c r="A123" s="68">
        <v>2461</v>
      </c>
      <c r="B123" s="68" t="s">
        <v>205</v>
      </c>
      <c r="C123" s="68" t="s">
        <v>196</v>
      </c>
      <c r="D123" s="68" t="s">
        <v>191</v>
      </c>
      <c r="E123" s="69" t="s">
        <v>429</v>
      </c>
      <c r="F123" s="74">
        <f>SUM(G123,H123)</f>
        <v>0</v>
      </c>
      <c r="G123" s="74"/>
      <c r="H123" s="74"/>
      <c r="I123" s="74">
        <f>SUM(J123,K123)</f>
        <v>0</v>
      </c>
      <c r="J123" s="74"/>
      <c r="K123" s="74"/>
      <c r="L123" s="74">
        <f>SUM(M123,N123)</f>
        <v>0</v>
      </c>
      <c r="M123" s="74"/>
      <c r="N123" s="74"/>
      <c r="O123" s="75">
        <f t="shared" si="44"/>
        <v>0</v>
      </c>
      <c r="P123" s="75">
        <f t="shared" si="45"/>
        <v>0</v>
      </c>
      <c r="Q123" s="75">
        <f t="shared" si="46"/>
        <v>0</v>
      </c>
      <c r="R123" s="74">
        <f>SUM(S123,T123)</f>
        <v>0</v>
      </c>
      <c r="S123" s="74"/>
      <c r="T123" s="74"/>
      <c r="U123" s="74">
        <f>SUM(V123,W123)</f>
        <v>0</v>
      </c>
      <c r="V123" s="74"/>
      <c r="W123" s="74"/>
      <c r="X123" s="71"/>
      <c r="Y123" s="64"/>
    </row>
    <row r="124" spans="1:25" ht="12.75">
      <c r="A124" s="68">
        <v>2470</v>
      </c>
      <c r="B124" s="68" t="s">
        <v>205</v>
      </c>
      <c r="C124" s="68" t="s">
        <v>209</v>
      </c>
      <c r="D124" s="68" t="s">
        <v>190</v>
      </c>
      <c r="E124" s="69" t="s">
        <v>430</v>
      </c>
      <c r="F124" s="74">
        <f aca="true" t="shared" si="75" ref="F124:N124">SUM(F126:F129)</f>
        <v>0</v>
      </c>
      <c r="G124" s="74">
        <f t="shared" si="75"/>
        <v>0</v>
      </c>
      <c r="H124" s="74">
        <f t="shared" si="75"/>
        <v>0</v>
      </c>
      <c r="I124" s="74">
        <f t="shared" si="75"/>
        <v>0</v>
      </c>
      <c r="J124" s="74">
        <f t="shared" si="75"/>
        <v>0</v>
      </c>
      <c r="K124" s="74">
        <f t="shared" si="75"/>
        <v>0</v>
      </c>
      <c r="L124" s="74">
        <f t="shared" si="75"/>
        <v>0</v>
      </c>
      <c r="M124" s="74">
        <f t="shared" si="75"/>
        <v>0</v>
      </c>
      <c r="N124" s="74">
        <f t="shared" si="75"/>
        <v>0</v>
      </c>
      <c r="O124" s="75">
        <f t="shared" si="44"/>
        <v>0</v>
      </c>
      <c r="P124" s="75">
        <f t="shared" si="45"/>
        <v>0</v>
      </c>
      <c r="Q124" s="75">
        <f t="shared" si="46"/>
        <v>0</v>
      </c>
      <c r="R124" s="74">
        <f aca="true" t="shared" si="76" ref="R124:W124">SUM(R126:R129)</f>
        <v>0</v>
      </c>
      <c r="S124" s="74">
        <f t="shared" si="76"/>
        <v>0</v>
      </c>
      <c r="T124" s="74">
        <f t="shared" si="76"/>
        <v>0</v>
      </c>
      <c r="U124" s="74">
        <f t="shared" si="76"/>
        <v>0</v>
      </c>
      <c r="V124" s="74">
        <f t="shared" si="76"/>
        <v>0</v>
      </c>
      <c r="W124" s="74">
        <f t="shared" si="76"/>
        <v>0</v>
      </c>
      <c r="X124" s="71"/>
      <c r="Y124" s="64"/>
    </row>
    <row r="125" spans="1:25" ht="12.75">
      <c r="A125" s="68"/>
      <c r="B125" s="68"/>
      <c r="C125" s="68"/>
      <c r="D125" s="68"/>
      <c r="E125" s="69" t="s">
        <v>344</v>
      </c>
      <c r="F125" s="76"/>
      <c r="G125" s="76"/>
      <c r="H125" s="76"/>
      <c r="I125" s="76"/>
      <c r="J125" s="76"/>
      <c r="K125" s="76"/>
      <c r="L125" s="76"/>
      <c r="M125" s="76"/>
      <c r="N125" s="76"/>
      <c r="O125" s="75"/>
      <c r="P125" s="75"/>
      <c r="Q125" s="75"/>
      <c r="R125" s="76"/>
      <c r="S125" s="76"/>
      <c r="T125" s="76"/>
      <c r="U125" s="76"/>
      <c r="V125" s="76"/>
      <c r="W125" s="76"/>
      <c r="X125" s="71"/>
      <c r="Y125" s="64"/>
    </row>
    <row r="126" spans="1:25" ht="25.5">
      <c r="A126" s="68">
        <v>2471</v>
      </c>
      <c r="B126" s="68" t="s">
        <v>205</v>
      </c>
      <c r="C126" s="68" t="s">
        <v>209</v>
      </c>
      <c r="D126" s="68" t="s">
        <v>191</v>
      </c>
      <c r="E126" s="69" t="s">
        <v>431</v>
      </c>
      <c r="F126" s="74">
        <f>SUM(G126,H126)</f>
        <v>0</v>
      </c>
      <c r="G126" s="74"/>
      <c r="H126" s="74"/>
      <c r="I126" s="74">
        <f>SUM(J126,K126)</f>
        <v>0</v>
      </c>
      <c r="J126" s="74"/>
      <c r="K126" s="74"/>
      <c r="L126" s="74">
        <f>SUM(M126,N126)</f>
        <v>0</v>
      </c>
      <c r="M126" s="74"/>
      <c r="N126" s="74"/>
      <c r="O126" s="75">
        <f t="shared" si="44"/>
        <v>0</v>
      </c>
      <c r="P126" s="75">
        <f t="shared" si="45"/>
        <v>0</v>
      </c>
      <c r="Q126" s="75">
        <f t="shared" si="46"/>
        <v>0</v>
      </c>
      <c r="R126" s="74">
        <f>SUM(S126,T126)</f>
        <v>0</v>
      </c>
      <c r="S126" s="74"/>
      <c r="T126" s="74"/>
      <c r="U126" s="74">
        <f>SUM(V126,W126)</f>
        <v>0</v>
      </c>
      <c r="V126" s="74"/>
      <c r="W126" s="74"/>
      <c r="X126" s="71"/>
      <c r="Y126" s="64"/>
    </row>
    <row r="127" spans="1:25" ht="12.75">
      <c r="A127" s="68">
        <v>2472</v>
      </c>
      <c r="B127" s="68" t="s">
        <v>205</v>
      </c>
      <c r="C127" s="68" t="s">
        <v>209</v>
      </c>
      <c r="D127" s="68" t="s">
        <v>199</v>
      </c>
      <c r="E127" s="69" t="s">
        <v>432</v>
      </c>
      <c r="F127" s="74">
        <f>SUM(G127,H127)</f>
        <v>0</v>
      </c>
      <c r="G127" s="74"/>
      <c r="H127" s="74"/>
      <c r="I127" s="74">
        <f>SUM(J127,K127)</f>
        <v>0</v>
      </c>
      <c r="J127" s="74"/>
      <c r="K127" s="74"/>
      <c r="L127" s="74">
        <f>SUM(M127,N127)</f>
        <v>0</v>
      </c>
      <c r="M127" s="74"/>
      <c r="N127" s="74"/>
      <c r="O127" s="75">
        <f t="shared" si="44"/>
        <v>0</v>
      </c>
      <c r="P127" s="75">
        <f t="shared" si="45"/>
        <v>0</v>
      </c>
      <c r="Q127" s="75">
        <f t="shared" si="46"/>
        <v>0</v>
      </c>
      <c r="R127" s="74">
        <f>SUM(S127,T127)</f>
        <v>0</v>
      </c>
      <c r="S127" s="74"/>
      <c r="T127" s="74"/>
      <c r="U127" s="74">
        <f>SUM(V127,W127)</f>
        <v>0</v>
      </c>
      <c r="V127" s="74"/>
      <c r="W127" s="74"/>
      <c r="X127" s="71"/>
      <c r="Y127" s="64"/>
    </row>
    <row r="128" spans="1:25" ht="12.75">
      <c r="A128" s="68">
        <v>2473</v>
      </c>
      <c r="B128" s="68" t="s">
        <v>205</v>
      </c>
      <c r="C128" s="68" t="s">
        <v>209</v>
      </c>
      <c r="D128" s="68" t="s">
        <v>193</v>
      </c>
      <c r="E128" s="69" t="s">
        <v>433</v>
      </c>
      <c r="F128" s="74">
        <f>SUM(G128,H128)</f>
        <v>0</v>
      </c>
      <c r="G128" s="74"/>
      <c r="H128" s="74"/>
      <c r="I128" s="74">
        <f>SUM(J128,K128)</f>
        <v>0</v>
      </c>
      <c r="J128" s="74"/>
      <c r="K128" s="74"/>
      <c r="L128" s="74">
        <f>SUM(M128,N128)</f>
        <v>0</v>
      </c>
      <c r="M128" s="74"/>
      <c r="N128" s="74"/>
      <c r="O128" s="75">
        <f t="shared" si="44"/>
        <v>0</v>
      </c>
      <c r="P128" s="75">
        <f t="shared" si="45"/>
        <v>0</v>
      </c>
      <c r="Q128" s="75">
        <f t="shared" si="46"/>
        <v>0</v>
      </c>
      <c r="R128" s="74">
        <f>SUM(S128,T128)</f>
        <v>0</v>
      </c>
      <c r="S128" s="74"/>
      <c r="T128" s="74"/>
      <c r="U128" s="74">
        <f>SUM(V128,W128)</f>
        <v>0</v>
      </c>
      <c r="V128" s="74"/>
      <c r="W128" s="74"/>
      <c r="X128" s="71"/>
      <c r="Y128" s="64"/>
    </row>
    <row r="129" spans="1:25" ht="12.75">
      <c r="A129" s="68">
        <v>2474</v>
      </c>
      <c r="B129" s="68" t="s">
        <v>205</v>
      </c>
      <c r="C129" s="68" t="s">
        <v>209</v>
      </c>
      <c r="D129" s="68" t="s">
        <v>205</v>
      </c>
      <c r="E129" s="69" t="s">
        <v>434</v>
      </c>
      <c r="F129" s="74">
        <f>SUM(G129,H129)</f>
        <v>0</v>
      </c>
      <c r="G129" s="74"/>
      <c r="H129" s="74"/>
      <c r="I129" s="74">
        <f>SUM(J129,K129)</f>
        <v>0</v>
      </c>
      <c r="J129" s="74"/>
      <c r="K129" s="74"/>
      <c r="L129" s="74">
        <f>SUM(M129,N129)</f>
        <v>0</v>
      </c>
      <c r="M129" s="74"/>
      <c r="N129" s="74"/>
      <c r="O129" s="75">
        <f t="shared" si="44"/>
        <v>0</v>
      </c>
      <c r="P129" s="75">
        <f t="shared" si="45"/>
        <v>0</v>
      </c>
      <c r="Q129" s="75">
        <f t="shared" si="46"/>
        <v>0</v>
      </c>
      <c r="R129" s="74">
        <f>SUM(S129,T129)</f>
        <v>0</v>
      </c>
      <c r="S129" s="74"/>
      <c r="T129" s="74"/>
      <c r="U129" s="74">
        <f>SUM(V129,W129)</f>
        <v>0</v>
      </c>
      <c r="V129" s="74"/>
      <c r="W129" s="74"/>
      <c r="X129" s="71"/>
      <c r="Y129" s="64"/>
    </row>
    <row r="130" spans="1:25" ht="25.5">
      <c r="A130" s="68">
        <v>2480</v>
      </c>
      <c r="B130" s="68" t="s">
        <v>205</v>
      </c>
      <c r="C130" s="68" t="s">
        <v>374</v>
      </c>
      <c r="D130" s="68" t="s">
        <v>190</v>
      </c>
      <c r="E130" s="69" t="s">
        <v>435</v>
      </c>
      <c r="F130" s="74">
        <f aca="true" t="shared" si="77" ref="F130:N130">SUM(F132:F138)</f>
        <v>0</v>
      </c>
      <c r="G130" s="74">
        <f t="shared" si="77"/>
        <v>0</v>
      </c>
      <c r="H130" s="74">
        <f t="shared" si="77"/>
        <v>0</v>
      </c>
      <c r="I130" s="74">
        <f t="shared" si="77"/>
        <v>0</v>
      </c>
      <c r="J130" s="74">
        <f t="shared" si="77"/>
        <v>0</v>
      </c>
      <c r="K130" s="74">
        <f t="shared" si="77"/>
        <v>0</v>
      </c>
      <c r="L130" s="74">
        <f t="shared" si="77"/>
        <v>0</v>
      </c>
      <c r="M130" s="74">
        <f t="shared" si="77"/>
        <v>0</v>
      </c>
      <c r="N130" s="74">
        <f t="shared" si="77"/>
        <v>0</v>
      </c>
      <c r="O130" s="75">
        <f t="shared" si="44"/>
        <v>0</v>
      </c>
      <c r="P130" s="75">
        <f t="shared" si="45"/>
        <v>0</v>
      </c>
      <c r="Q130" s="75">
        <f t="shared" si="46"/>
        <v>0</v>
      </c>
      <c r="R130" s="74">
        <f aca="true" t="shared" si="78" ref="R130:W130">SUM(R132:R138)</f>
        <v>0</v>
      </c>
      <c r="S130" s="74">
        <f t="shared" si="78"/>
        <v>0</v>
      </c>
      <c r="T130" s="74">
        <f t="shared" si="78"/>
        <v>0</v>
      </c>
      <c r="U130" s="74">
        <f t="shared" si="78"/>
        <v>0</v>
      </c>
      <c r="V130" s="74">
        <f t="shared" si="78"/>
        <v>0</v>
      </c>
      <c r="W130" s="74">
        <f t="shared" si="78"/>
        <v>0</v>
      </c>
      <c r="X130" s="71"/>
      <c r="Y130" s="64"/>
    </row>
    <row r="131" spans="1:25" ht="12.75">
      <c r="A131" s="68"/>
      <c r="B131" s="68"/>
      <c r="C131" s="68"/>
      <c r="D131" s="68"/>
      <c r="E131" s="69" t="s">
        <v>344</v>
      </c>
      <c r="F131" s="76"/>
      <c r="G131" s="76"/>
      <c r="H131" s="76"/>
      <c r="I131" s="76"/>
      <c r="J131" s="76"/>
      <c r="K131" s="76"/>
      <c r="L131" s="76"/>
      <c r="M131" s="76"/>
      <c r="N131" s="76"/>
      <c r="O131" s="75"/>
      <c r="P131" s="75"/>
      <c r="Q131" s="75"/>
      <c r="R131" s="76"/>
      <c r="S131" s="76"/>
      <c r="T131" s="76"/>
      <c r="U131" s="76"/>
      <c r="V131" s="76"/>
      <c r="W131" s="76"/>
      <c r="X131" s="71"/>
      <c r="Y131" s="64"/>
    </row>
    <row r="132" spans="1:25" ht="38.25">
      <c r="A132" s="68">
        <v>2481</v>
      </c>
      <c r="B132" s="68" t="s">
        <v>205</v>
      </c>
      <c r="C132" s="68" t="s">
        <v>374</v>
      </c>
      <c r="D132" s="68" t="s">
        <v>191</v>
      </c>
      <c r="E132" s="69" t="s">
        <v>436</v>
      </c>
      <c r="F132" s="74">
        <f aca="true" t="shared" si="79" ref="F132:F138">SUM(G132,H132)</f>
        <v>0</v>
      </c>
      <c r="G132" s="74"/>
      <c r="H132" s="74"/>
      <c r="I132" s="74">
        <f aca="true" t="shared" si="80" ref="I132:I138">SUM(J132,K132)</f>
        <v>0</v>
      </c>
      <c r="J132" s="74"/>
      <c r="K132" s="74"/>
      <c r="L132" s="74">
        <f aca="true" t="shared" si="81" ref="L132:L138">SUM(M132,N132)</f>
        <v>0</v>
      </c>
      <c r="M132" s="74"/>
      <c r="N132" s="74"/>
      <c r="O132" s="75">
        <f t="shared" si="44"/>
        <v>0</v>
      </c>
      <c r="P132" s="75">
        <f t="shared" si="45"/>
        <v>0</v>
      </c>
      <c r="Q132" s="75">
        <f t="shared" si="46"/>
        <v>0</v>
      </c>
      <c r="R132" s="74">
        <f aca="true" t="shared" si="82" ref="R132:R138">SUM(S132,T132)</f>
        <v>0</v>
      </c>
      <c r="S132" s="74"/>
      <c r="T132" s="74"/>
      <c r="U132" s="74">
        <f aca="true" t="shared" si="83" ref="U132:U138">SUM(V132,W132)</f>
        <v>0</v>
      </c>
      <c r="V132" s="74"/>
      <c r="W132" s="74"/>
      <c r="X132" s="71"/>
      <c r="Y132" s="64"/>
    </row>
    <row r="133" spans="1:25" ht="38.25">
      <c r="A133" s="68">
        <v>2482</v>
      </c>
      <c r="B133" s="68" t="s">
        <v>205</v>
      </c>
      <c r="C133" s="68" t="s">
        <v>374</v>
      </c>
      <c r="D133" s="68" t="s">
        <v>199</v>
      </c>
      <c r="E133" s="69" t="s">
        <v>437</v>
      </c>
      <c r="F133" s="74">
        <f t="shared" si="79"/>
        <v>0</v>
      </c>
      <c r="G133" s="74"/>
      <c r="H133" s="74"/>
      <c r="I133" s="74">
        <f t="shared" si="80"/>
        <v>0</v>
      </c>
      <c r="J133" s="74"/>
      <c r="K133" s="74"/>
      <c r="L133" s="74">
        <f t="shared" si="81"/>
        <v>0</v>
      </c>
      <c r="M133" s="74"/>
      <c r="N133" s="74"/>
      <c r="O133" s="75">
        <f t="shared" si="44"/>
        <v>0</v>
      </c>
      <c r="P133" s="75">
        <f t="shared" si="45"/>
        <v>0</v>
      </c>
      <c r="Q133" s="75">
        <f t="shared" si="46"/>
        <v>0</v>
      </c>
      <c r="R133" s="74">
        <f t="shared" si="82"/>
        <v>0</v>
      </c>
      <c r="S133" s="74"/>
      <c r="T133" s="74"/>
      <c r="U133" s="74">
        <f t="shared" si="83"/>
        <v>0</v>
      </c>
      <c r="V133" s="74"/>
      <c r="W133" s="74"/>
      <c r="X133" s="71"/>
      <c r="Y133" s="64"/>
    </row>
    <row r="134" spans="1:25" ht="25.5">
      <c r="A134" s="68">
        <v>2483</v>
      </c>
      <c r="B134" s="68" t="s">
        <v>205</v>
      </c>
      <c r="C134" s="68" t="s">
        <v>374</v>
      </c>
      <c r="D134" s="68" t="s">
        <v>193</v>
      </c>
      <c r="E134" s="69" t="s">
        <v>438</v>
      </c>
      <c r="F134" s="74">
        <f t="shared" si="79"/>
        <v>0</v>
      </c>
      <c r="G134" s="74"/>
      <c r="H134" s="74"/>
      <c r="I134" s="74">
        <f t="shared" si="80"/>
        <v>0</v>
      </c>
      <c r="J134" s="74"/>
      <c r="K134" s="74"/>
      <c r="L134" s="74">
        <f t="shared" si="81"/>
        <v>0</v>
      </c>
      <c r="M134" s="74"/>
      <c r="N134" s="74"/>
      <c r="O134" s="75">
        <f t="shared" si="44"/>
        <v>0</v>
      </c>
      <c r="P134" s="75">
        <f t="shared" si="45"/>
        <v>0</v>
      </c>
      <c r="Q134" s="75">
        <f t="shared" si="46"/>
        <v>0</v>
      </c>
      <c r="R134" s="74">
        <f t="shared" si="82"/>
        <v>0</v>
      </c>
      <c r="S134" s="74"/>
      <c r="T134" s="74"/>
      <c r="U134" s="74">
        <f t="shared" si="83"/>
        <v>0</v>
      </c>
      <c r="V134" s="74"/>
      <c r="W134" s="74"/>
      <c r="X134" s="71"/>
      <c r="Y134" s="64"/>
    </row>
    <row r="135" spans="1:25" ht="38.25">
      <c r="A135" s="68">
        <v>2484</v>
      </c>
      <c r="B135" s="68" t="s">
        <v>205</v>
      </c>
      <c r="C135" s="68" t="s">
        <v>374</v>
      </c>
      <c r="D135" s="68" t="s">
        <v>205</v>
      </c>
      <c r="E135" s="69" t="s">
        <v>439</v>
      </c>
      <c r="F135" s="74">
        <f t="shared" si="79"/>
        <v>0</v>
      </c>
      <c r="G135" s="74"/>
      <c r="H135" s="74"/>
      <c r="I135" s="74">
        <f t="shared" si="80"/>
        <v>0</v>
      </c>
      <c r="J135" s="74"/>
      <c r="K135" s="74"/>
      <c r="L135" s="74">
        <f t="shared" si="81"/>
        <v>0</v>
      </c>
      <c r="M135" s="74"/>
      <c r="N135" s="74"/>
      <c r="O135" s="75">
        <f t="shared" si="44"/>
        <v>0</v>
      </c>
      <c r="P135" s="75">
        <f t="shared" si="45"/>
        <v>0</v>
      </c>
      <c r="Q135" s="75">
        <f t="shared" si="46"/>
        <v>0</v>
      </c>
      <c r="R135" s="74">
        <f t="shared" si="82"/>
        <v>0</v>
      </c>
      <c r="S135" s="74"/>
      <c r="T135" s="74"/>
      <c r="U135" s="74">
        <f t="shared" si="83"/>
        <v>0</v>
      </c>
      <c r="V135" s="74"/>
      <c r="W135" s="74"/>
      <c r="X135" s="71"/>
      <c r="Y135" s="64"/>
    </row>
    <row r="136" spans="1:25" ht="25.5">
      <c r="A136" s="68">
        <v>2485</v>
      </c>
      <c r="B136" s="68" t="s">
        <v>205</v>
      </c>
      <c r="C136" s="68" t="s">
        <v>374</v>
      </c>
      <c r="D136" s="68" t="s">
        <v>195</v>
      </c>
      <c r="E136" s="69" t="s">
        <v>440</v>
      </c>
      <c r="F136" s="74">
        <f t="shared" si="79"/>
        <v>0</v>
      </c>
      <c r="G136" s="74"/>
      <c r="H136" s="74"/>
      <c r="I136" s="74">
        <f t="shared" si="80"/>
        <v>0</v>
      </c>
      <c r="J136" s="74"/>
      <c r="K136" s="74"/>
      <c r="L136" s="74">
        <f t="shared" si="81"/>
        <v>0</v>
      </c>
      <c r="M136" s="74"/>
      <c r="N136" s="74"/>
      <c r="O136" s="75">
        <f t="shared" si="44"/>
        <v>0</v>
      </c>
      <c r="P136" s="75">
        <f t="shared" si="45"/>
        <v>0</v>
      </c>
      <c r="Q136" s="75">
        <f t="shared" si="46"/>
        <v>0</v>
      </c>
      <c r="R136" s="74">
        <f t="shared" si="82"/>
        <v>0</v>
      </c>
      <c r="S136" s="74"/>
      <c r="T136" s="74"/>
      <c r="U136" s="74">
        <f t="shared" si="83"/>
        <v>0</v>
      </c>
      <c r="V136" s="74"/>
      <c r="W136" s="74"/>
      <c r="X136" s="71"/>
      <c r="Y136" s="64"/>
    </row>
    <row r="137" spans="1:25" ht="25.5">
      <c r="A137" s="68">
        <v>2486</v>
      </c>
      <c r="B137" s="68" t="s">
        <v>205</v>
      </c>
      <c r="C137" s="68" t="s">
        <v>374</v>
      </c>
      <c r="D137" s="68" t="s">
        <v>196</v>
      </c>
      <c r="E137" s="69" t="s">
        <v>441</v>
      </c>
      <c r="F137" s="74">
        <f t="shared" si="79"/>
        <v>0</v>
      </c>
      <c r="G137" s="74"/>
      <c r="H137" s="74"/>
      <c r="I137" s="74">
        <f t="shared" si="80"/>
        <v>0</v>
      </c>
      <c r="J137" s="74"/>
      <c r="K137" s="74"/>
      <c r="L137" s="74">
        <f t="shared" si="81"/>
        <v>0</v>
      </c>
      <c r="M137" s="74"/>
      <c r="N137" s="74"/>
      <c r="O137" s="75">
        <f aca="true" t="shared" si="84" ref="O137:O200">L137-I137</f>
        <v>0</v>
      </c>
      <c r="P137" s="75">
        <f aca="true" t="shared" si="85" ref="P137:P200">M137-J137</f>
        <v>0</v>
      </c>
      <c r="Q137" s="75">
        <f aca="true" t="shared" si="86" ref="Q137:Q200">N137-K137</f>
        <v>0</v>
      </c>
      <c r="R137" s="74">
        <f t="shared" si="82"/>
        <v>0</v>
      </c>
      <c r="S137" s="74"/>
      <c r="T137" s="74"/>
      <c r="U137" s="74">
        <f t="shared" si="83"/>
        <v>0</v>
      </c>
      <c r="V137" s="74"/>
      <c r="W137" s="74"/>
      <c r="X137" s="71"/>
      <c r="Y137" s="64"/>
    </row>
    <row r="138" spans="1:25" ht="25.5">
      <c r="A138" s="68">
        <v>2487</v>
      </c>
      <c r="B138" s="68" t="s">
        <v>205</v>
      </c>
      <c r="C138" s="68" t="s">
        <v>374</v>
      </c>
      <c r="D138" s="68" t="s">
        <v>209</v>
      </c>
      <c r="E138" s="69" t="s">
        <v>442</v>
      </c>
      <c r="F138" s="74">
        <f t="shared" si="79"/>
        <v>0</v>
      </c>
      <c r="G138" s="74"/>
      <c r="H138" s="74"/>
      <c r="I138" s="74">
        <f t="shared" si="80"/>
        <v>0</v>
      </c>
      <c r="J138" s="74"/>
      <c r="K138" s="74"/>
      <c r="L138" s="74">
        <f t="shared" si="81"/>
        <v>0</v>
      </c>
      <c r="M138" s="74"/>
      <c r="N138" s="74"/>
      <c r="O138" s="75">
        <f t="shared" si="84"/>
        <v>0</v>
      </c>
      <c r="P138" s="75">
        <f t="shared" si="85"/>
        <v>0</v>
      </c>
      <c r="Q138" s="75">
        <f t="shared" si="86"/>
        <v>0</v>
      </c>
      <c r="R138" s="74">
        <f t="shared" si="82"/>
        <v>0</v>
      </c>
      <c r="S138" s="74"/>
      <c r="T138" s="74"/>
      <c r="U138" s="74">
        <f t="shared" si="83"/>
        <v>0</v>
      </c>
      <c r="V138" s="74"/>
      <c r="W138" s="74"/>
      <c r="X138" s="71"/>
      <c r="Y138" s="64"/>
    </row>
    <row r="139" spans="1:25" ht="25.5">
      <c r="A139" s="68">
        <v>2490</v>
      </c>
      <c r="B139" s="68" t="s">
        <v>205</v>
      </c>
      <c r="C139" s="68" t="s">
        <v>211</v>
      </c>
      <c r="D139" s="68" t="s">
        <v>190</v>
      </c>
      <c r="E139" s="69" t="s">
        <v>443</v>
      </c>
      <c r="F139" s="74">
        <f aca="true" t="shared" si="87" ref="F139:N139">SUM(F141)</f>
        <v>-19766.8</v>
      </c>
      <c r="G139" s="74">
        <f t="shared" si="87"/>
        <v>0</v>
      </c>
      <c r="H139" s="74">
        <f t="shared" si="87"/>
        <v>-19766.8</v>
      </c>
      <c r="I139" s="74">
        <f t="shared" si="87"/>
        <v>-25000</v>
      </c>
      <c r="J139" s="74">
        <f t="shared" si="87"/>
        <v>0</v>
      </c>
      <c r="K139" s="74">
        <f t="shared" si="87"/>
        <v>-25000</v>
      </c>
      <c r="L139" s="74">
        <f t="shared" si="87"/>
        <v>0</v>
      </c>
      <c r="M139" s="74">
        <f t="shared" si="87"/>
        <v>0</v>
      </c>
      <c r="N139" s="74">
        <f t="shared" si="87"/>
        <v>0</v>
      </c>
      <c r="O139" s="75">
        <f t="shared" si="84"/>
        <v>25000</v>
      </c>
      <c r="P139" s="75">
        <f t="shared" si="85"/>
        <v>0</v>
      </c>
      <c r="Q139" s="75">
        <f t="shared" si="86"/>
        <v>25000</v>
      </c>
      <c r="R139" s="74">
        <f aca="true" t="shared" si="88" ref="R139:W139">SUM(R141)</f>
        <v>0</v>
      </c>
      <c r="S139" s="74">
        <f t="shared" si="88"/>
        <v>0</v>
      </c>
      <c r="T139" s="74">
        <f t="shared" si="88"/>
        <v>0</v>
      </c>
      <c r="U139" s="74">
        <f t="shared" si="88"/>
        <v>0</v>
      </c>
      <c r="V139" s="74">
        <f t="shared" si="88"/>
        <v>0</v>
      </c>
      <c r="W139" s="74">
        <f t="shared" si="88"/>
        <v>0</v>
      </c>
      <c r="X139" s="71"/>
      <c r="Y139" s="64"/>
    </row>
    <row r="140" spans="1:25" ht="12.75">
      <c r="A140" s="68"/>
      <c r="B140" s="68"/>
      <c r="C140" s="68"/>
      <c r="D140" s="68"/>
      <c r="E140" s="69" t="s">
        <v>344</v>
      </c>
      <c r="F140" s="76"/>
      <c r="G140" s="76"/>
      <c r="H140" s="76"/>
      <c r="I140" s="76"/>
      <c r="J140" s="76"/>
      <c r="K140" s="76"/>
      <c r="L140" s="76"/>
      <c r="M140" s="76"/>
      <c r="N140" s="76"/>
      <c r="O140" s="75"/>
      <c r="P140" s="75"/>
      <c r="Q140" s="75"/>
      <c r="R140" s="76"/>
      <c r="S140" s="76"/>
      <c r="T140" s="76"/>
      <c r="U140" s="76"/>
      <c r="V140" s="76"/>
      <c r="W140" s="76"/>
      <c r="X140" s="71"/>
      <c r="Y140" s="64"/>
    </row>
    <row r="141" spans="1:25" ht="25.5">
      <c r="A141" s="68">
        <v>2491</v>
      </c>
      <c r="B141" s="68" t="s">
        <v>205</v>
      </c>
      <c r="C141" s="68" t="s">
        <v>211</v>
      </c>
      <c r="D141" s="68" t="s">
        <v>191</v>
      </c>
      <c r="E141" s="69" t="s">
        <v>443</v>
      </c>
      <c r="F141" s="74">
        <f>SUM(G141,H141)</f>
        <v>-19766.8</v>
      </c>
      <c r="G141" s="74"/>
      <c r="H141" s="74">
        <v>-19766.8</v>
      </c>
      <c r="I141" s="74">
        <f>SUM(J141,K141)</f>
        <v>-25000</v>
      </c>
      <c r="J141" s="74"/>
      <c r="K141" s="74">
        <v>-25000</v>
      </c>
      <c r="L141" s="74">
        <f>SUM(M141,N141)</f>
        <v>0</v>
      </c>
      <c r="M141" s="74"/>
      <c r="N141" s="74">
        <v>0</v>
      </c>
      <c r="O141" s="75">
        <f t="shared" si="84"/>
        <v>25000</v>
      </c>
      <c r="P141" s="75">
        <f t="shared" si="85"/>
        <v>0</v>
      </c>
      <c r="Q141" s="75">
        <v>25000</v>
      </c>
      <c r="R141" s="74">
        <f>SUM(S141,T141)</f>
        <v>0</v>
      </c>
      <c r="S141" s="74"/>
      <c r="T141" s="74"/>
      <c r="U141" s="74">
        <f>SUM(V141,W141)</f>
        <v>0</v>
      </c>
      <c r="V141" s="74"/>
      <c r="W141" s="74"/>
      <c r="X141" s="71"/>
      <c r="Y141" s="64"/>
    </row>
    <row r="142" spans="1:25" ht="38.25">
      <c r="A142" s="68">
        <v>2500</v>
      </c>
      <c r="B142" s="68" t="s">
        <v>195</v>
      </c>
      <c r="C142" s="68" t="s">
        <v>190</v>
      </c>
      <c r="D142" s="68" t="s">
        <v>190</v>
      </c>
      <c r="E142" s="69" t="s">
        <v>444</v>
      </c>
      <c r="F142" s="384">
        <f aca="true" t="shared" si="89" ref="F142:M142">SUM(F144,F147,F150,F153,F156,F159)</f>
        <v>96003</v>
      </c>
      <c r="G142" s="384">
        <f t="shared" si="89"/>
        <v>93750.3</v>
      </c>
      <c r="H142" s="384">
        <f t="shared" si="89"/>
        <v>2252.7</v>
      </c>
      <c r="I142" s="384">
        <f t="shared" si="89"/>
        <v>169938.7</v>
      </c>
      <c r="J142" s="384">
        <f t="shared" si="89"/>
        <v>167938.7</v>
      </c>
      <c r="K142" s="384">
        <f t="shared" si="89"/>
        <v>2000</v>
      </c>
      <c r="L142" s="384">
        <f t="shared" si="89"/>
        <v>181645.7</v>
      </c>
      <c r="M142" s="384">
        <f t="shared" si="89"/>
        <v>168645.7</v>
      </c>
      <c r="N142" s="384">
        <v>13000</v>
      </c>
      <c r="O142" s="385">
        <f t="shared" si="84"/>
        <v>11707</v>
      </c>
      <c r="P142" s="385">
        <f t="shared" si="85"/>
        <v>707</v>
      </c>
      <c r="Q142" s="385">
        <f t="shared" si="86"/>
        <v>11000</v>
      </c>
      <c r="R142" s="384">
        <v>128480</v>
      </c>
      <c r="S142" s="384">
        <f>SUM(S144,S147,S150,S153,S156,S159)</f>
        <v>115480</v>
      </c>
      <c r="T142" s="384">
        <f>SUM(T144,T147,T150,T153,T156,T159)</f>
        <v>13000</v>
      </c>
      <c r="U142" s="384">
        <f>SUM(U144,U147,U150,U153,U156,U159)</f>
        <v>156800</v>
      </c>
      <c r="V142" s="384">
        <f>SUM(V144,V147,V150,V153,V156,V159)</f>
        <v>136800</v>
      </c>
      <c r="W142" s="384">
        <f>SUM(W144,W147,W150,W153,W156,W159)</f>
        <v>20000</v>
      </c>
      <c r="X142" s="389"/>
      <c r="Y142" s="64"/>
    </row>
    <row r="143" spans="1:25" ht="12.75">
      <c r="A143" s="68"/>
      <c r="B143" s="68"/>
      <c r="C143" s="68"/>
      <c r="D143" s="68"/>
      <c r="E143" s="69" t="s">
        <v>354</v>
      </c>
      <c r="F143" s="76"/>
      <c r="G143" s="76"/>
      <c r="H143" s="76"/>
      <c r="I143" s="76"/>
      <c r="J143" s="76"/>
      <c r="K143" s="76"/>
      <c r="L143" s="76"/>
      <c r="M143" s="76"/>
      <c r="N143" s="76"/>
      <c r="O143" s="75"/>
      <c r="P143" s="75"/>
      <c r="Q143" s="75"/>
      <c r="R143" s="76"/>
      <c r="S143" s="76"/>
      <c r="T143" s="76"/>
      <c r="U143" s="76"/>
      <c r="V143" s="76"/>
      <c r="W143" s="76"/>
      <c r="X143" s="71"/>
      <c r="Y143" s="64"/>
    </row>
    <row r="144" spans="1:25" ht="12.75">
      <c r="A144" s="68">
        <v>2510</v>
      </c>
      <c r="B144" s="68" t="s">
        <v>195</v>
      </c>
      <c r="C144" s="68" t="s">
        <v>191</v>
      </c>
      <c r="D144" s="68" t="s">
        <v>190</v>
      </c>
      <c r="E144" s="69" t="s">
        <v>445</v>
      </c>
      <c r="F144" s="74">
        <f aca="true" t="shared" si="90" ref="F144:N144">SUM(F146)</f>
        <v>33487.8</v>
      </c>
      <c r="G144" s="74">
        <f t="shared" si="90"/>
        <v>32716.3</v>
      </c>
      <c r="H144" s="74">
        <f t="shared" si="90"/>
        <v>771.5</v>
      </c>
      <c r="I144" s="74">
        <f t="shared" si="90"/>
        <v>88975</v>
      </c>
      <c r="J144" s="74">
        <v>87975</v>
      </c>
      <c r="K144" s="74">
        <v>1000</v>
      </c>
      <c r="L144" s="74">
        <f t="shared" si="90"/>
        <v>98432</v>
      </c>
      <c r="M144" s="74">
        <f t="shared" si="90"/>
        <v>88432</v>
      </c>
      <c r="N144" s="74">
        <f t="shared" si="90"/>
        <v>10000</v>
      </c>
      <c r="O144" s="75">
        <f t="shared" si="84"/>
        <v>9457</v>
      </c>
      <c r="P144" s="75">
        <f t="shared" si="85"/>
        <v>457</v>
      </c>
      <c r="Q144" s="75">
        <f t="shared" si="86"/>
        <v>9000</v>
      </c>
      <c r="R144" s="74">
        <v>46680</v>
      </c>
      <c r="S144" s="74">
        <v>38680</v>
      </c>
      <c r="T144" s="74">
        <v>8000</v>
      </c>
      <c r="U144" s="74">
        <f>SUM(U146)</f>
        <v>55000</v>
      </c>
      <c r="V144" s="74">
        <f>SUM(V146)</f>
        <v>45000</v>
      </c>
      <c r="W144" s="74">
        <f>SUM(W146)</f>
        <v>10000</v>
      </c>
      <c r="X144" s="71"/>
      <c r="Y144" s="64"/>
    </row>
    <row r="145" spans="1:25" ht="12.75">
      <c r="A145" s="68"/>
      <c r="B145" s="68"/>
      <c r="C145" s="68"/>
      <c r="D145" s="68"/>
      <c r="E145" s="69" t="s">
        <v>344</v>
      </c>
      <c r="F145" s="76"/>
      <c r="G145" s="76"/>
      <c r="H145" s="76"/>
      <c r="I145" s="76"/>
      <c r="J145" s="76"/>
      <c r="K145" s="76"/>
      <c r="L145" s="76"/>
      <c r="M145" s="76"/>
      <c r="N145" s="76"/>
      <c r="O145" s="75"/>
      <c r="P145" s="75"/>
      <c r="Q145" s="75"/>
      <c r="R145" s="76"/>
      <c r="S145" s="76"/>
      <c r="T145" s="76"/>
      <c r="U145" s="76"/>
      <c r="V145" s="76"/>
      <c r="W145" s="76"/>
      <c r="X145" s="71"/>
      <c r="Y145" s="64"/>
    </row>
    <row r="146" spans="1:25" ht="12.75">
      <c r="A146" s="68">
        <v>2511</v>
      </c>
      <c r="B146" s="68" t="s">
        <v>195</v>
      </c>
      <c r="C146" s="68" t="s">
        <v>191</v>
      </c>
      <c r="D146" s="68" t="s">
        <v>191</v>
      </c>
      <c r="E146" s="69" t="s">
        <v>445</v>
      </c>
      <c r="F146" s="74">
        <f>SUM(G146,H146)</f>
        <v>33487.8</v>
      </c>
      <c r="G146" s="74">
        <v>32716.3</v>
      </c>
      <c r="H146" s="74">
        <v>771.5</v>
      </c>
      <c r="I146" s="74">
        <f>SUM(J146,K146)</f>
        <v>88975</v>
      </c>
      <c r="J146" s="74">
        <v>87975</v>
      </c>
      <c r="K146" s="74">
        <v>1000</v>
      </c>
      <c r="L146" s="74">
        <f>SUM(M146,N146)</f>
        <v>98432</v>
      </c>
      <c r="M146" s="74">
        <v>88432</v>
      </c>
      <c r="N146" s="74">
        <v>10000</v>
      </c>
      <c r="O146" s="75">
        <f t="shared" si="84"/>
        <v>9457</v>
      </c>
      <c r="P146" s="75">
        <f t="shared" si="85"/>
        <v>457</v>
      </c>
      <c r="Q146" s="75">
        <f t="shared" si="86"/>
        <v>9000</v>
      </c>
      <c r="R146" s="74">
        <v>46680</v>
      </c>
      <c r="S146" s="74">
        <v>38680</v>
      </c>
      <c r="T146" s="74">
        <v>8000</v>
      </c>
      <c r="U146" s="74">
        <f>SUM(V146,W146)</f>
        <v>55000</v>
      </c>
      <c r="V146" s="74">
        <v>45000</v>
      </c>
      <c r="W146" s="74">
        <v>10000</v>
      </c>
      <c r="X146" s="71"/>
      <c r="Y146" s="64"/>
    </row>
    <row r="147" spans="1:25" ht="12.75">
      <c r="A147" s="68">
        <v>2520</v>
      </c>
      <c r="B147" s="68" t="s">
        <v>195</v>
      </c>
      <c r="C147" s="68" t="s">
        <v>199</v>
      </c>
      <c r="D147" s="68" t="s">
        <v>190</v>
      </c>
      <c r="E147" s="69" t="s">
        <v>446</v>
      </c>
      <c r="F147" s="74">
        <f aca="true" t="shared" si="91" ref="F147:N147">SUM(F149)</f>
        <v>0</v>
      </c>
      <c r="G147" s="74">
        <f t="shared" si="91"/>
        <v>0</v>
      </c>
      <c r="H147" s="74">
        <f t="shared" si="91"/>
        <v>0</v>
      </c>
      <c r="I147" s="74">
        <f t="shared" si="91"/>
        <v>0</v>
      </c>
      <c r="J147" s="74">
        <f t="shared" si="91"/>
        <v>0</v>
      </c>
      <c r="K147" s="74">
        <f t="shared" si="91"/>
        <v>0</v>
      </c>
      <c r="L147" s="74">
        <f t="shared" si="91"/>
        <v>0</v>
      </c>
      <c r="M147" s="74">
        <f t="shared" si="91"/>
        <v>0</v>
      </c>
      <c r="N147" s="74">
        <f t="shared" si="91"/>
        <v>0</v>
      </c>
      <c r="O147" s="75">
        <f t="shared" si="84"/>
        <v>0</v>
      </c>
      <c r="P147" s="75">
        <f t="shared" si="85"/>
        <v>0</v>
      </c>
      <c r="Q147" s="75">
        <f t="shared" si="86"/>
        <v>0</v>
      </c>
      <c r="R147" s="74">
        <f aca="true" t="shared" si="92" ref="R147:W147">SUM(R149)</f>
        <v>0</v>
      </c>
      <c r="S147" s="74">
        <f t="shared" si="92"/>
        <v>0</v>
      </c>
      <c r="T147" s="74">
        <f t="shared" si="92"/>
        <v>0</v>
      </c>
      <c r="U147" s="74">
        <f t="shared" si="92"/>
        <v>0</v>
      </c>
      <c r="V147" s="74">
        <f t="shared" si="92"/>
        <v>0</v>
      </c>
      <c r="W147" s="74">
        <f t="shared" si="92"/>
        <v>0</v>
      </c>
      <c r="X147" s="71"/>
      <c r="Y147" s="64"/>
    </row>
    <row r="148" spans="1:25" ht="12.75">
      <c r="A148" s="68"/>
      <c r="B148" s="68"/>
      <c r="C148" s="68"/>
      <c r="D148" s="68"/>
      <c r="E148" s="69" t="s">
        <v>344</v>
      </c>
      <c r="F148" s="76"/>
      <c r="G148" s="76"/>
      <c r="H148" s="76"/>
      <c r="I148" s="76"/>
      <c r="J148" s="76"/>
      <c r="K148" s="76"/>
      <c r="L148" s="76"/>
      <c r="M148" s="76"/>
      <c r="N148" s="76"/>
      <c r="O148" s="75"/>
      <c r="P148" s="75"/>
      <c r="Q148" s="75"/>
      <c r="R148" s="76"/>
      <c r="S148" s="76"/>
      <c r="T148" s="76"/>
      <c r="U148" s="76"/>
      <c r="V148" s="76"/>
      <c r="W148" s="76"/>
      <c r="X148" s="71"/>
      <c r="Y148" s="64"/>
    </row>
    <row r="149" spans="1:25" ht="12.75">
      <c r="A149" s="68">
        <v>2521</v>
      </c>
      <c r="B149" s="68" t="s">
        <v>195</v>
      </c>
      <c r="C149" s="68" t="s">
        <v>199</v>
      </c>
      <c r="D149" s="68" t="s">
        <v>191</v>
      </c>
      <c r="E149" s="69" t="s">
        <v>447</v>
      </c>
      <c r="F149" s="74">
        <f>SUM(G149,H149)</f>
        <v>0</v>
      </c>
      <c r="G149" s="74"/>
      <c r="H149" s="74"/>
      <c r="I149" s="74">
        <f>SUM(J149,K149)</f>
        <v>0</v>
      </c>
      <c r="J149" s="74"/>
      <c r="K149" s="74"/>
      <c r="L149" s="74">
        <f>SUM(M149,N149)</f>
        <v>0</v>
      </c>
      <c r="M149" s="74"/>
      <c r="N149" s="74"/>
      <c r="O149" s="75">
        <f t="shared" si="84"/>
        <v>0</v>
      </c>
      <c r="P149" s="75">
        <f t="shared" si="85"/>
        <v>0</v>
      </c>
      <c r="Q149" s="75">
        <f t="shared" si="86"/>
        <v>0</v>
      </c>
      <c r="R149" s="74">
        <f>SUM(S149,T149)</f>
        <v>0</v>
      </c>
      <c r="S149" s="74"/>
      <c r="T149" s="74"/>
      <c r="U149" s="74">
        <f>SUM(V149,W149)</f>
        <v>0</v>
      </c>
      <c r="V149" s="74"/>
      <c r="W149" s="74"/>
      <c r="X149" s="71"/>
      <c r="Y149" s="64"/>
    </row>
    <row r="150" spans="1:25" ht="12.75">
      <c r="A150" s="68">
        <v>2530</v>
      </c>
      <c r="B150" s="68" t="s">
        <v>195</v>
      </c>
      <c r="C150" s="68" t="s">
        <v>193</v>
      </c>
      <c r="D150" s="68" t="s">
        <v>190</v>
      </c>
      <c r="E150" s="69" t="s">
        <v>448</v>
      </c>
      <c r="F150" s="74">
        <f aca="true" t="shared" si="93" ref="F150:N150">SUM(F152)</f>
        <v>61629.7</v>
      </c>
      <c r="G150" s="74">
        <f t="shared" si="93"/>
        <v>60148.5</v>
      </c>
      <c r="H150" s="74">
        <f t="shared" si="93"/>
        <v>1481.2</v>
      </c>
      <c r="I150" s="74">
        <f t="shared" si="93"/>
        <v>77163.7</v>
      </c>
      <c r="J150" s="74">
        <f t="shared" si="93"/>
        <v>76163.7</v>
      </c>
      <c r="K150" s="74">
        <f t="shared" si="93"/>
        <v>1000</v>
      </c>
      <c r="L150" s="74">
        <f t="shared" si="93"/>
        <v>79413.7</v>
      </c>
      <c r="M150" s="74">
        <f t="shared" si="93"/>
        <v>76413.7</v>
      </c>
      <c r="N150" s="74">
        <f t="shared" si="93"/>
        <v>3000</v>
      </c>
      <c r="O150" s="75">
        <f t="shared" si="84"/>
        <v>2250</v>
      </c>
      <c r="P150" s="75">
        <f t="shared" si="85"/>
        <v>250</v>
      </c>
      <c r="Q150" s="75">
        <f t="shared" si="86"/>
        <v>2000</v>
      </c>
      <c r="R150" s="74">
        <f aca="true" t="shared" si="94" ref="R150:W150">SUM(R152)</f>
        <v>80000</v>
      </c>
      <c r="S150" s="74">
        <f t="shared" si="94"/>
        <v>75000</v>
      </c>
      <c r="T150" s="74">
        <f t="shared" si="94"/>
        <v>5000</v>
      </c>
      <c r="U150" s="74">
        <f t="shared" si="94"/>
        <v>100000</v>
      </c>
      <c r="V150" s="74">
        <f t="shared" si="94"/>
        <v>90000</v>
      </c>
      <c r="W150" s="74">
        <f t="shared" si="94"/>
        <v>10000</v>
      </c>
      <c r="X150" s="71"/>
      <c r="Y150" s="64"/>
    </row>
    <row r="151" spans="1:25" ht="12.75">
      <c r="A151" s="68"/>
      <c r="B151" s="68"/>
      <c r="C151" s="68"/>
      <c r="D151" s="68"/>
      <c r="E151" s="69" t="s">
        <v>344</v>
      </c>
      <c r="F151" s="76"/>
      <c r="G151" s="76"/>
      <c r="H151" s="76"/>
      <c r="I151" s="76"/>
      <c r="J151" s="76"/>
      <c r="K151" s="76"/>
      <c r="L151" s="76"/>
      <c r="M151" s="76"/>
      <c r="N151" s="76"/>
      <c r="O151" s="75"/>
      <c r="P151" s="75"/>
      <c r="Q151" s="75"/>
      <c r="R151" s="76"/>
      <c r="S151" s="76"/>
      <c r="T151" s="76"/>
      <c r="U151" s="76"/>
      <c r="V151" s="76"/>
      <c r="W151" s="76"/>
      <c r="X151" s="71"/>
      <c r="Y151" s="64"/>
    </row>
    <row r="152" spans="1:25" ht="12.75">
      <c r="A152" s="68">
        <v>2531</v>
      </c>
      <c r="B152" s="68" t="s">
        <v>195</v>
      </c>
      <c r="C152" s="68" t="s">
        <v>193</v>
      </c>
      <c r="D152" s="68" t="s">
        <v>191</v>
      </c>
      <c r="E152" s="69" t="s">
        <v>448</v>
      </c>
      <c r="F152" s="74">
        <f>SUM(G152,H152)</f>
        <v>61629.7</v>
      </c>
      <c r="G152" s="74">
        <v>60148.5</v>
      </c>
      <c r="H152" s="74">
        <v>1481.2</v>
      </c>
      <c r="I152" s="74">
        <f>SUM(J152,K152)</f>
        <v>77163.7</v>
      </c>
      <c r="J152" s="74">
        <v>76163.7</v>
      </c>
      <c r="K152" s="74">
        <v>1000</v>
      </c>
      <c r="L152" s="74">
        <f>SUM(M152,N152)</f>
        <v>79413.7</v>
      </c>
      <c r="M152" s="74">
        <v>76413.7</v>
      </c>
      <c r="N152" s="74">
        <v>3000</v>
      </c>
      <c r="O152" s="75">
        <f t="shared" si="84"/>
        <v>2250</v>
      </c>
      <c r="P152" s="75">
        <f t="shared" si="85"/>
        <v>250</v>
      </c>
      <c r="Q152" s="75">
        <f t="shared" si="86"/>
        <v>2000</v>
      </c>
      <c r="R152" s="74">
        <f>SUM(S152,T152)</f>
        <v>80000</v>
      </c>
      <c r="S152" s="74">
        <v>75000</v>
      </c>
      <c r="T152" s="74">
        <v>5000</v>
      </c>
      <c r="U152" s="74">
        <f>SUM(V152,W152)</f>
        <v>100000</v>
      </c>
      <c r="V152" s="74">
        <v>90000</v>
      </c>
      <c r="W152" s="74">
        <v>10000</v>
      </c>
      <c r="X152" s="71"/>
      <c r="Y152" s="64"/>
    </row>
    <row r="153" spans="1:25" ht="12.75">
      <c r="A153" s="68">
        <v>2540</v>
      </c>
      <c r="B153" s="68" t="s">
        <v>195</v>
      </c>
      <c r="C153" s="68" t="s">
        <v>205</v>
      </c>
      <c r="D153" s="68" t="s">
        <v>190</v>
      </c>
      <c r="E153" s="69" t="s">
        <v>449</v>
      </c>
      <c r="F153" s="74">
        <f aca="true" t="shared" si="95" ref="F153:N153">SUM(F155)</f>
        <v>0</v>
      </c>
      <c r="G153" s="74">
        <f t="shared" si="95"/>
        <v>0</v>
      </c>
      <c r="H153" s="74">
        <f t="shared" si="95"/>
        <v>0</v>
      </c>
      <c r="I153" s="74">
        <f t="shared" si="95"/>
        <v>0</v>
      </c>
      <c r="J153" s="74">
        <f t="shared" si="95"/>
        <v>0</v>
      </c>
      <c r="K153" s="74">
        <f t="shared" si="95"/>
        <v>0</v>
      </c>
      <c r="L153" s="74">
        <f t="shared" si="95"/>
        <v>0</v>
      </c>
      <c r="M153" s="74">
        <f t="shared" si="95"/>
        <v>0</v>
      </c>
      <c r="N153" s="74">
        <f t="shared" si="95"/>
        <v>0</v>
      </c>
      <c r="O153" s="75">
        <f t="shared" si="84"/>
        <v>0</v>
      </c>
      <c r="P153" s="75">
        <f t="shared" si="85"/>
        <v>0</v>
      </c>
      <c r="Q153" s="75">
        <f t="shared" si="86"/>
        <v>0</v>
      </c>
      <c r="R153" s="74">
        <f aca="true" t="shared" si="96" ref="R153:W153">SUM(R155)</f>
        <v>0</v>
      </c>
      <c r="S153" s="74">
        <f t="shared" si="96"/>
        <v>0</v>
      </c>
      <c r="T153" s="74">
        <f t="shared" si="96"/>
        <v>0</v>
      </c>
      <c r="U153" s="74">
        <f t="shared" si="96"/>
        <v>0</v>
      </c>
      <c r="V153" s="74">
        <f t="shared" si="96"/>
        <v>0</v>
      </c>
      <c r="W153" s="74">
        <f t="shared" si="96"/>
        <v>0</v>
      </c>
      <c r="X153" s="71"/>
      <c r="Y153" s="64"/>
    </row>
    <row r="154" spans="1:25" ht="12.75">
      <c r="A154" s="68"/>
      <c r="B154" s="68"/>
      <c r="C154" s="68"/>
      <c r="D154" s="68"/>
      <c r="E154" s="69" t="s">
        <v>344</v>
      </c>
      <c r="F154" s="76"/>
      <c r="G154" s="76"/>
      <c r="H154" s="76"/>
      <c r="I154" s="76"/>
      <c r="J154" s="76"/>
      <c r="K154" s="76"/>
      <c r="L154" s="76"/>
      <c r="M154" s="76"/>
      <c r="N154" s="76"/>
      <c r="O154" s="75"/>
      <c r="P154" s="75"/>
      <c r="Q154" s="75"/>
      <c r="R154" s="76"/>
      <c r="S154" s="76"/>
      <c r="T154" s="76"/>
      <c r="U154" s="76"/>
      <c r="V154" s="76"/>
      <c r="W154" s="76"/>
      <c r="X154" s="71"/>
      <c r="Y154" s="64"/>
    </row>
    <row r="155" spans="1:25" ht="12.75">
      <c r="A155" s="68">
        <v>2541</v>
      </c>
      <c r="B155" s="68" t="s">
        <v>195</v>
      </c>
      <c r="C155" s="68" t="s">
        <v>205</v>
      </c>
      <c r="D155" s="68" t="s">
        <v>191</v>
      </c>
      <c r="E155" s="69" t="s">
        <v>449</v>
      </c>
      <c r="F155" s="74">
        <f>SUM(G155,H155)</f>
        <v>0</v>
      </c>
      <c r="G155" s="74"/>
      <c r="H155" s="74"/>
      <c r="I155" s="74">
        <f>SUM(J155,K155)</f>
        <v>0</v>
      </c>
      <c r="J155" s="74"/>
      <c r="K155" s="74"/>
      <c r="L155" s="74">
        <f>SUM(M155,N155)</f>
        <v>0</v>
      </c>
      <c r="M155" s="74"/>
      <c r="N155" s="74"/>
      <c r="O155" s="75">
        <f t="shared" si="84"/>
        <v>0</v>
      </c>
      <c r="P155" s="75">
        <f t="shared" si="85"/>
        <v>0</v>
      </c>
      <c r="Q155" s="75">
        <f t="shared" si="86"/>
        <v>0</v>
      </c>
      <c r="R155" s="74">
        <f>SUM(S155,T155)</f>
        <v>0</v>
      </c>
      <c r="S155" s="74"/>
      <c r="T155" s="74"/>
      <c r="U155" s="74">
        <f>SUM(V155,W155)</f>
        <v>0</v>
      </c>
      <c r="V155" s="74"/>
      <c r="W155" s="74"/>
      <c r="X155" s="71"/>
      <c r="Y155" s="64"/>
    </row>
    <row r="156" spans="1:25" ht="25.5">
      <c r="A156" s="68">
        <v>2550</v>
      </c>
      <c r="B156" s="68" t="s">
        <v>195</v>
      </c>
      <c r="C156" s="68" t="s">
        <v>195</v>
      </c>
      <c r="D156" s="68" t="s">
        <v>190</v>
      </c>
      <c r="E156" s="69" t="s">
        <v>450</v>
      </c>
      <c r="F156" s="74">
        <f aca="true" t="shared" si="97" ref="F156:N156">SUM(F158)</f>
        <v>0</v>
      </c>
      <c r="G156" s="74">
        <f t="shared" si="97"/>
        <v>0</v>
      </c>
      <c r="H156" s="74">
        <f t="shared" si="97"/>
        <v>0</v>
      </c>
      <c r="I156" s="74">
        <f t="shared" si="97"/>
        <v>0</v>
      </c>
      <c r="J156" s="74">
        <f t="shared" si="97"/>
        <v>0</v>
      </c>
      <c r="K156" s="74">
        <f t="shared" si="97"/>
        <v>0</v>
      </c>
      <c r="L156" s="74">
        <f t="shared" si="97"/>
        <v>0</v>
      </c>
      <c r="M156" s="74">
        <f t="shared" si="97"/>
        <v>0</v>
      </c>
      <c r="N156" s="74">
        <f t="shared" si="97"/>
        <v>0</v>
      </c>
      <c r="O156" s="75">
        <f t="shared" si="84"/>
        <v>0</v>
      </c>
      <c r="P156" s="75">
        <f t="shared" si="85"/>
        <v>0</v>
      </c>
      <c r="Q156" s="75">
        <f t="shared" si="86"/>
        <v>0</v>
      </c>
      <c r="R156" s="74">
        <f aca="true" t="shared" si="98" ref="R156:W156">SUM(R158)</f>
        <v>0</v>
      </c>
      <c r="S156" s="74">
        <f t="shared" si="98"/>
        <v>0</v>
      </c>
      <c r="T156" s="74">
        <f t="shared" si="98"/>
        <v>0</v>
      </c>
      <c r="U156" s="74">
        <f t="shared" si="98"/>
        <v>0</v>
      </c>
      <c r="V156" s="74">
        <f t="shared" si="98"/>
        <v>0</v>
      </c>
      <c r="W156" s="74">
        <f t="shared" si="98"/>
        <v>0</v>
      </c>
      <c r="X156" s="71"/>
      <c r="Y156" s="64"/>
    </row>
    <row r="157" spans="1:25" ht="12.75">
      <c r="A157" s="68"/>
      <c r="B157" s="68"/>
      <c r="C157" s="68"/>
      <c r="D157" s="68"/>
      <c r="E157" s="69" t="s">
        <v>344</v>
      </c>
      <c r="F157" s="76"/>
      <c r="G157" s="76"/>
      <c r="H157" s="76"/>
      <c r="I157" s="76"/>
      <c r="J157" s="76"/>
      <c r="K157" s="76"/>
      <c r="L157" s="76"/>
      <c r="M157" s="76"/>
      <c r="N157" s="76"/>
      <c r="O157" s="75"/>
      <c r="P157" s="75"/>
      <c r="Q157" s="75"/>
      <c r="R157" s="76"/>
      <c r="S157" s="76"/>
      <c r="T157" s="76"/>
      <c r="U157" s="76"/>
      <c r="V157" s="76"/>
      <c r="W157" s="76"/>
      <c r="X157" s="71"/>
      <c r="Y157" s="64"/>
    </row>
    <row r="158" spans="1:25" ht="25.5">
      <c r="A158" s="68">
        <v>2551</v>
      </c>
      <c r="B158" s="68" t="s">
        <v>195</v>
      </c>
      <c r="C158" s="68" t="s">
        <v>195</v>
      </c>
      <c r="D158" s="68" t="s">
        <v>191</v>
      </c>
      <c r="E158" s="69" t="s">
        <v>450</v>
      </c>
      <c r="F158" s="74">
        <f>SUM(G158,H158)</f>
        <v>0</v>
      </c>
      <c r="G158" s="74"/>
      <c r="H158" s="74"/>
      <c r="I158" s="74">
        <f>SUM(J158,K158)</f>
        <v>0</v>
      </c>
      <c r="J158" s="74"/>
      <c r="K158" s="74"/>
      <c r="L158" s="74">
        <f>SUM(M158,N158)</f>
        <v>0</v>
      </c>
      <c r="M158" s="74"/>
      <c r="N158" s="74"/>
      <c r="O158" s="75">
        <f t="shared" si="84"/>
        <v>0</v>
      </c>
      <c r="P158" s="75">
        <f t="shared" si="85"/>
        <v>0</v>
      </c>
      <c r="Q158" s="75">
        <f t="shared" si="86"/>
        <v>0</v>
      </c>
      <c r="R158" s="74">
        <f>SUM(S158,T158)</f>
        <v>0</v>
      </c>
      <c r="S158" s="74"/>
      <c r="T158" s="74"/>
      <c r="U158" s="74">
        <f>SUM(V158,W158)</f>
        <v>0</v>
      </c>
      <c r="V158" s="74"/>
      <c r="W158" s="74"/>
      <c r="X158" s="71"/>
      <c r="Y158" s="64"/>
    </row>
    <row r="159" spans="1:25" ht="25.5">
      <c r="A159" s="68">
        <v>2560</v>
      </c>
      <c r="B159" s="68" t="s">
        <v>195</v>
      </c>
      <c r="C159" s="68" t="s">
        <v>196</v>
      </c>
      <c r="D159" s="68" t="s">
        <v>190</v>
      </c>
      <c r="E159" s="69" t="s">
        <v>451</v>
      </c>
      <c r="F159" s="74">
        <f aca="true" t="shared" si="99" ref="F159:N159">SUM(F161)</f>
        <v>885.5</v>
      </c>
      <c r="G159" s="74">
        <f t="shared" si="99"/>
        <v>885.5</v>
      </c>
      <c r="H159" s="74">
        <f t="shared" si="99"/>
        <v>0</v>
      </c>
      <c r="I159" s="74">
        <f t="shared" si="99"/>
        <v>3800</v>
      </c>
      <c r="J159" s="74">
        <f t="shared" si="99"/>
        <v>3800</v>
      </c>
      <c r="K159" s="74">
        <f t="shared" si="99"/>
        <v>0</v>
      </c>
      <c r="L159" s="74">
        <f t="shared" si="99"/>
        <v>3800</v>
      </c>
      <c r="M159" s="74">
        <f t="shared" si="99"/>
        <v>3800</v>
      </c>
      <c r="N159" s="74">
        <f t="shared" si="99"/>
        <v>0</v>
      </c>
      <c r="O159" s="75">
        <f t="shared" si="84"/>
        <v>0</v>
      </c>
      <c r="P159" s="75">
        <f t="shared" si="85"/>
        <v>0</v>
      </c>
      <c r="Q159" s="75">
        <f t="shared" si="86"/>
        <v>0</v>
      </c>
      <c r="R159" s="74">
        <f aca="true" t="shared" si="100" ref="R159:W159">SUM(R161)</f>
        <v>1800</v>
      </c>
      <c r="S159" s="74">
        <f t="shared" si="100"/>
        <v>1800</v>
      </c>
      <c r="T159" s="74">
        <f t="shared" si="100"/>
        <v>0</v>
      </c>
      <c r="U159" s="74">
        <f t="shared" si="100"/>
        <v>1800</v>
      </c>
      <c r="V159" s="74">
        <f t="shared" si="100"/>
        <v>1800</v>
      </c>
      <c r="W159" s="74">
        <f t="shared" si="100"/>
        <v>0</v>
      </c>
      <c r="X159" s="71"/>
      <c r="Y159" s="64"/>
    </row>
    <row r="160" spans="1:25" ht="12.75">
      <c r="A160" s="68"/>
      <c r="B160" s="68"/>
      <c r="C160" s="68"/>
      <c r="D160" s="68"/>
      <c r="E160" s="69" t="s">
        <v>344</v>
      </c>
      <c r="F160" s="76"/>
      <c r="G160" s="76"/>
      <c r="H160" s="76"/>
      <c r="I160" s="76"/>
      <c r="J160" s="76"/>
      <c r="K160" s="76"/>
      <c r="L160" s="76"/>
      <c r="M160" s="76"/>
      <c r="N160" s="76"/>
      <c r="O160" s="75"/>
      <c r="P160" s="75"/>
      <c r="Q160" s="75"/>
      <c r="R160" s="76"/>
      <c r="S160" s="76"/>
      <c r="T160" s="76"/>
      <c r="U160" s="76"/>
      <c r="V160" s="76"/>
      <c r="W160" s="76"/>
      <c r="X160" s="71"/>
      <c r="Y160" s="64"/>
    </row>
    <row r="161" spans="1:25" ht="25.5">
      <c r="A161" s="68">
        <v>2561</v>
      </c>
      <c r="B161" s="68" t="s">
        <v>195</v>
      </c>
      <c r="C161" s="68" t="s">
        <v>196</v>
      </c>
      <c r="D161" s="68" t="s">
        <v>191</v>
      </c>
      <c r="E161" s="69" t="s">
        <v>451</v>
      </c>
      <c r="F161" s="74">
        <f>SUM(G161,H161)</f>
        <v>885.5</v>
      </c>
      <c r="G161" s="74">
        <v>885.5</v>
      </c>
      <c r="H161" s="74"/>
      <c r="I161" s="74">
        <f>SUM(J161,K161)</f>
        <v>3800</v>
      </c>
      <c r="J161" s="74">
        <v>3800</v>
      </c>
      <c r="K161" s="74"/>
      <c r="L161" s="74">
        <f>SUM(M161,N161)</f>
        <v>3800</v>
      </c>
      <c r="M161" s="74">
        <v>3800</v>
      </c>
      <c r="N161" s="74"/>
      <c r="O161" s="75">
        <f t="shared" si="84"/>
        <v>0</v>
      </c>
      <c r="P161" s="75">
        <f t="shared" si="85"/>
        <v>0</v>
      </c>
      <c r="Q161" s="75">
        <f t="shared" si="86"/>
        <v>0</v>
      </c>
      <c r="R161" s="74">
        <f>SUM(S161,T161)</f>
        <v>1800</v>
      </c>
      <c r="S161" s="74">
        <v>1800</v>
      </c>
      <c r="T161" s="74"/>
      <c r="U161" s="74">
        <f>SUM(V161,W161)</f>
        <v>1800</v>
      </c>
      <c r="V161" s="74">
        <v>1800</v>
      </c>
      <c r="W161" s="74"/>
      <c r="X161" s="71"/>
      <c r="Y161" s="64"/>
    </row>
    <row r="162" spans="1:25" ht="51">
      <c r="A162" s="68">
        <v>2600</v>
      </c>
      <c r="B162" s="68" t="s">
        <v>196</v>
      </c>
      <c r="C162" s="68" t="s">
        <v>190</v>
      </c>
      <c r="D162" s="68" t="s">
        <v>190</v>
      </c>
      <c r="E162" s="69" t="s">
        <v>452</v>
      </c>
      <c r="F162" s="384">
        <f aca="true" t="shared" si="101" ref="F162:N162">SUM(F164,F167,F170,F173,F176,F179)</f>
        <v>258326.1</v>
      </c>
      <c r="G162" s="384">
        <f t="shared" si="101"/>
        <v>100109.20000000001</v>
      </c>
      <c r="H162" s="384">
        <f t="shared" si="101"/>
        <v>158216.9</v>
      </c>
      <c r="I162" s="384">
        <f t="shared" si="101"/>
        <v>88007</v>
      </c>
      <c r="J162" s="384">
        <v>85007</v>
      </c>
      <c r="K162" s="384">
        <f t="shared" si="101"/>
        <v>3000</v>
      </c>
      <c r="L162" s="384">
        <f t="shared" si="101"/>
        <v>189300</v>
      </c>
      <c r="M162" s="384">
        <v>84300</v>
      </c>
      <c r="N162" s="384">
        <f t="shared" si="101"/>
        <v>105000</v>
      </c>
      <c r="O162" s="385">
        <f t="shared" si="84"/>
        <v>101293</v>
      </c>
      <c r="P162" s="385">
        <f t="shared" si="85"/>
        <v>-707</v>
      </c>
      <c r="Q162" s="385">
        <f t="shared" si="86"/>
        <v>102000</v>
      </c>
      <c r="R162" s="392">
        <v>152900</v>
      </c>
      <c r="S162" s="384">
        <f>SUM(S164,S167,S170,S173,S176,S179)</f>
        <v>100900</v>
      </c>
      <c r="T162" s="384">
        <f>SUM(T164,T167,T170,T173,T176,T179)</f>
        <v>52000</v>
      </c>
      <c r="U162" s="384">
        <f>SUM(U164,U167,U170,U173,U176,U179)</f>
        <v>175900</v>
      </c>
      <c r="V162" s="384">
        <f>SUM(V164,V167,V170,V173,V176,V179)</f>
        <v>100900</v>
      </c>
      <c r="W162" s="384">
        <f>SUM(W164,W167,W170,W173,W176,W179)</f>
        <v>75000</v>
      </c>
      <c r="X162" s="71"/>
      <c r="Y162" s="64"/>
    </row>
    <row r="163" spans="1:25" ht="12.75">
      <c r="A163" s="68"/>
      <c r="B163" s="68"/>
      <c r="C163" s="68"/>
      <c r="D163" s="68"/>
      <c r="E163" s="69" t="s">
        <v>344</v>
      </c>
      <c r="F163" s="76"/>
      <c r="G163" s="76"/>
      <c r="H163" s="76"/>
      <c r="I163" s="76"/>
      <c r="J163" s="76"/>
      <c r="K163" s="76"/>
      <c r="L163" s="76"/>
      <c r="M163" s="76"/>
      <c r="N163" s="76"/>
      <c r="O163" s="75"/>
      <c r="P163" s="75"/>
      <c r="Q163" s="75"/>
      <c r="R163" s="76"/>
      <c r="S163" s="76"/>
      <c r="T163" s="76"/>
      <c r="U163" s="76"/>
      <c r="V163" s="76"/>
      <c r="W163" s="76"/>
      <c r="X163" s="71"/>
      <c r="Y163" s="64"/>
    </row>
    <row r="164" spans="1:25" ht="12.75">
      <c r="A164" s="68">
        <v>2610</v>
      </c>
      <c r="B164" s="68" t="s">
        <v>196</v>
      </c>
      <c r="C164" s="68" t="s">
        <v>191</v>
      </c>
      <c r="D164" s="68" t="s">
        <v>190</v>
      </c>
      <c r="E164" s="69" t="s">
        <v>453</v>
      </c>
      <c r="F164" s="74">
        <f aca="true" t="shared" si="102" ref="F164:N164">SUM(F166)</f>
        <v>27649.4</v>
      </c>
      <c r="G164" s="74">
        <f t="shared" si="102"/>
        <v>0</v>
      </c>
      <c r="H164" s="74">
        <f t="shared" si="102"/>
        <v>27649.4</v>
      </c>
      <c r="I164" s="74">
        <f t="shared" si="102"/>
        <v>4600</v>
      </c>
      <c r="J164" s="74">
        <f t="shared" si="102"/>
        <v>4600</v>
      </c>
      <c r="K164" s="74">
        <f t="shared" si="102"/>
        <v>0</v>
      </c>
      <c r="L164" s="74">
        <f t="shared" si="102"/>
        <v>84600</v>
      </c>
      <c r="M164" s="74">
        <f t="shared" si="102"/>
        <v>4600</v>
      </c>
      <c r="N164" s="74">
        <f t="shared" si="102"/>
        <v>80000</v>
      </c>
      <c r="O164" s="75">
        <f t="shared" si="84"/>
        <v>80000</v>
      </c>
      <c r="P164" s="75">
        <f t="shared" si="85"/>
        <v>0</v>
      </c>
      <c r="Q164" s="75">
        <f t="shared" si="86"/>
        <v>80000</v>
      </c>
      <c r="R164" s="74">
        <f aca="true" t="shared" si="103" ref="R164:W164">SUM(R166)</f>
        <v>85000</v>
      </c>
      <c r="S164" s="74">
        <f t="shared" si="103"/>
        <v>6200</v>
      </c>
      <c r="T164" s="74">
        <f t="shared" si="103"/>
        <v>40000</v>
      </c>
      <c r="U164" s="74">
        <f t="shared" si="103"/>
        <v>46200</v>
      </c>
      <c r="V164" s="74">
        <f t="shared" si="103"/>
        <v>6200</v>
      </c>
      <c r="W164" s="74">
        <f t="shared" si="103"/>
        <v>40000</v>
      </c>
      <c r="X164" s="71"/>
      <c r="Y164" s="64"/>
    </row>
    <row r="165" spans="1:25" ht="12.75">
      <c r="A165" s="68"/>
      <c r="B165" s="68"/>
      <c r="C165" s="68"/>
      <c r="D165" s="68"/>
      <c r="E165" s="69" t="s">
        <v>344</v>
      </c>
      <c r="F165" s="76"/>
      <c r="G165" s="76"/>
      <c r="H165" s="76"/>
      <c r="I165" s="76"/>
      <c r="J165" s="76"/>
      <c r="K165" s="76"/>
      <c r="L165" s="76"/>
      <c r="M165" s="76"/>
      <c r="N165" s="76"/>
      <c r="O165" s="75"/>
      <c r="P165" s="75"/>
      <c r="Q165" s="75"/>
      <c r="R165" s="76"/>
      <c r="S165" s="76"/>
      <c r="T165" s="76"/>
      <c r="U165" s="76"/>
      <c r="V165" s="76"/>
      <c r="W165" s="76"/>
      <c r="X165" s="71"/>
      <c r="Y165" s="64"/>
    </row>
    <row r="166" spans="1:25" ht="12.75">
      <c r="A166" s="68">
        <v>2611</v>
      </c>
      <c r="B166" s="68" t="s">
        <v>196</v>
      </c>
      <c r="C166" s="68" t="s">
        <v>191</v>
      </c>
      <c r="D166" s="68" t="s">
        <v>191</v>
      </c>
      <c r="E166" s="69" t="s">
        <v>453</v>
      </c>
      <c r="F166" s="74">
        <f>SUM(G166,H166)</f>
        <v>27649.4</v>
      </c>
      <c r="G166" s="74">
        <v>0</v>
      </c>
      <c r="H166" s="74">
        <v>27649.4</v>
      </c>
      <c r="I166" s="74">
        <f>SUM(J166,K166)</f>
        <v>4600</v>
      </c>
      <c r="J166" s="74">
        <v>4600</v>
      </c>
      <c r="K166" s="74">
        <v>0</v>
      </c>
      <c r="L166" s="74">
        <f>SUM(M166,N166)</f>
        <v>84600</v>
      </c>
      <c r="M166" s="74">
        <v>4600</v>
      </c>
      <c r="N166" s="74">
        <v>80000</v>
      </c>
      <c r="O166" s="75">
        <f t="shared" si="84"/>
        <v>80000</v>
      </c>
      <c r="P166" s="75">
        <f t="shared" si="85"/>
        <v>0</v>
      </c>
      <c r="Q166" s="75">
        <f t="shared" si="86"/>
        <v>80000</v>
      </c>
      <c r="R166" s="74">
        <v>85000</v>
      </c>
      <c r="S166" s="74">
        <v>6200</v>
      </c>
      <c r="T166" s="74">
        <v>40000</v>
      </c>
      <c r="U166" s="74">
        <f>SUM(V166,W166)</f>
        <v>46200</v>
      </c>
      <c r="V166" s="74">
        <v>6200</v>
      </c>
      <c r="W166" s="74">
        <v>40000</v>
      </c>
      <c r="X166" s="71"/>
      <c r="Y166" s="64"/>
    </row>
    <row r="167" spans="1:25" ht="12.75">
      <c r="A167" s="68">
        <v>2620</v>
      </c>
      <c r="B167" s="68" t="s">
        <v>196</v>
      </c>
      <c r="C167" s="68" t="s">
        <v>199</v>
      </c>
      <c r="D167" s="68" t="s">
        <v>190</v>
      </c>
      <c r="E167" s="69" t="s">
        <v>454</v>
      </c>
      <c r="F167" s="74">
        <f aca="true" t="shared" si="104" ref="F167:N167">SUM(F169)</f>
        <v>0</v>
      </c>
      <c r="G167" s="74">
        <f t="shared" si="104"/>
        <v>0</v>
      </c>
      <c r="H167" s="74">
        <f t="shared" si="104"/>
        <v>0</v>
      </c>
      <c r="I167" s="74">
        <f t="shared" si="104"/>
        <v>0</v>
      </c>
      <c r="J167" s="74">
        <f t="shared" si="104"/>
        <v>0</v>
      </c>
      <c r="K167" s="74">
        <f t="shared" si="104"/>
        <v>0</v>
      </c>
      <c r="L167" s="74">
        <f t="shared" si="104"/>
        <v>0</v>
      </c>
      <c r="M167" s="74">
        <f t="shared" si="104"/>
        <v>0</v>
      </c>
      <c r="N167" s="74">
        <f t="shared" si="104"/>
        <v>0</v>
      </c>
      <c r="O167" s="75">
        <f t="shared" si="84"/>
        <v>0</v>
      </c>
      <c r="P167" s="75">
        <f t="shared" si="85"/>
        <v>0</v>
      </c>
      <c r="Q167" s="75">
        <f t="shared" si="86"/>
        <v>0</v>
      </c>
      <c r="R167" s="74">
        <f aca="true" t="shared" si="105" ref="R167:W167">SUM(R169)</f>
        <v>0</v>
      </c>
      <c r="S167" s="74">
        <f t="shared" si="105"/>
        <v>0</v>
      </c>
      <c r="T167" s="74">
        <f t="shared" si="105"/>
        <v>0</v>
      </c>
      <c r="U167" s="74">
        <f t="shared" si="105"/>
        <v>0</v>
      </c>
      <c r="V167" s="74">
        <f t="shared" si="105"/>
        <v>0</v>
      </c>
      <c r="W167" s="74">
        <f t="shared" si="105"/>
        <v>0</v>
      </c>
      <c r="X167" s="71"/>
      <c r="Y167" s="64"/>
    </row>
    <row r="168" spans="1:25" ht="12.75">
      <c r="A168" s="68"/>
      <c r="B168" s="68"/>
      <c r="C168" s="68"/>
      <c r="D168" s="68"/>
      <c r="E168" s="69" t="s">
        <v>344</v>
      </c>
      <c r="F168" s="76"/>
      <c r="G168" s="76"/>
      <c r="H168" s="76"/>
      <c r="I168" s="76"/>
      <c r="J168" s="76"/>
      <c r="K168" s="76"/>
      <c r="L168" s="76"/>
      <c r="M168" s="76"/>
      <c r="N168" s="76"/>
      <c r="O168" s="75"/>
      <c r="P168" s="75"/>
      <c r="Q168" s="75"/>
      <c r="R168" s="76"/>
      <c r="S168" s="76"/>
      <c r="T168" s="76"/>
      <c r="U168" s="76"/>
      <c r="V168" s="76"/>
      <c r="W168" s="76"/>
      <c r="X168" s="71"/>
      <c r="Y168" s="64"/>
    </row>
    <row r="169" spans="1:25" ht="12.75">
      <c r="A169" s="68">
        <v>2621</v>
      </c>
      <c r="B169" s="68" t="s">
        <v>196</v>
      </c>
      <c r="C169" s="68" t="s">
        <v>199</v>
      </c>
      <c r="D169" s="68" t="s">
        <v>191</v>
      </c>
      <c r="E169" s="69" t="s">
        <v>454</v>
      </c>
      <c r="F169" s="74">
        <f>SUM(G169,H169)</f>
        <v>0</v>
      </c>
      <c r="G169" s="74"/>
      <c r="H169" s="74"/>
      <c r="I169" s="74">
        <f>SUM(J169,K169)</f>
        <v>0</v>
      </c>
      <c r="J169" s="74"/>
      <c r="K169" s="74"/>
      <c r="L169" s="74">
        <f>SUM(M169,N169)</f>
        <v>0</v>
      </c>
      <c r="M169" s="74"/>
      <c r="N169" s="74"/>
      <c r="O169" s="75">
        <f t="shared" si="84"/>
        <v>0</v>
      </c>
      <c r="P169" s="75">
        <f t="shared" si="85"/>
        <v>0</v>
      </c>
      <c r="Q169" s="75">
        <f t="shared" si="86"/>
        <v>0</v>
      </c>
      <c r="R169" s="74">
        <f>SUM(S169,T169)</f>
        <v>0</v>
      </c>
      <c r="S169" s="74"/>
      <c r="T169" s="74"/>
      <c r="U169" s="74">
        <f>SUM(V169,W169)</f>
        <v>0</v>
      </c>
      <c r="V169" s="74"/>
      <c r="W169" s="74"/>
      <c r="X169" s="71"/>
      <c r="Y169" s="64"/>
    </row>
    <row r="170" spans="1:25" ht="12.75">
      <c r="A170" s="68">
        <v>2630</v>
      </c>
      <c r="B170" s="68" t="s">
        <v>196</v>
      </c>
      <c r="C170" s="68" t="s">
        <v>193</v>
      </c>
      <c r="D170" s="68" t="s">
        <v>190</v>
      </c>
      <c r="E170" s="69" t="s">
        <v>455</v>
      </c>
      <c r="F170" s="74">
        <f aca="true" t="shared" si="106" ref="F170:L170">SUM(F172)</f>
        <v>149149.6</v>
      </c>
      <c r="G170" s="74">
        <f t="shared" si="106"/>
        <v>32772.6</v>
      </c>
      <c r="H170" s="74">
        <f t="shared" si="106"/>
        <v>116377</v>
      </c>
      <c r="I170" s="74">
        <f t="shared" si="106"/>
        <v>40407</v>
      </c>
      <c r="J170" s="74">
        <f t="shared" si="106"/>
        <v>37407</v>
      </c>
      <c r="K170" s="74">
        <f t="shared" si="106"/>
        <v>3000</v>
      </c>
      <c r="L170" s="74">
        <f t="shared" si="106"/>
        <v>61700</v>
      </c>
      <c r="M170" s="74">
        <v>36700</v>
      </c>
      <c r="N170" s="74">
        <v>25000</v>
      </c>
      <c r="O170" s="75">
        <f t="shared" si="84"/>
        <v>21293</v>
      </c>
      <c r="P170" s="75">
        <f t="shared" si="85"/>
        <v>-707</v>
      </c>
      <c r="Q170" s="75">
        <f t="shared" si="86"/>
        <v>22000</v>
      </c>
      <c r="R170" s="74">
        <f aca="true" t="shared" si="107" ref="R170:W170">SUM(R172)</f>
        <v>52000</v>
      </c>
      <c r="S170" s="74">
        <f t="shared" si="107"/>
        <v>40000</v>
      </c>
      <c r="T170" s="74">
        <f t="shared" si="107"/>
        <v>12000</v>
      </c>
      <c r="U170" s="74">
        <f t="shared" si="107"/>
        <v>70000</v>
      </c>
      <c r="V170" s="384">
        <f t="shared" si="107"/>
        <v>40000</v>
      </c>
      <c r="W170" s="74">
        <f t="shared" si="107"/>
        <v>30000</v>
      </c>
      <c r="X170" s="71"/>
      <c r="Y170" s="64"/>
    </row>
    <row r="171" spans="1:25" ht="12.75">
      <c r="A171" s="68"/>
      <c r="B171" s="68"/>
      <c r="C171" s="68"/>
      <c r="D171" s="68"/>
      <c r="E171" s="69" t="s">
        <v>344</v>
      </c>
      <c r="F171" s="76"/>
      <c r="G171" s="76"/>
      <c r="H171" s="76"/>
      <c r="I171" s="76"/>
      <c r="J171" s="76"/>
      <c r="K171" s="76"/>
      <c r="L171" s="76"/>
      <c r="M171" s="76"/>
      <c r="N171" s="76"/>
      <c r="O171" s="75"/>
      <c r="P171" s="75"/>
      <c r="Q171" s="75"/>
      <c r="R171" s="76"/>
      <c r="S171" s="76"/>
      <c r="T171" s="76"/>
      <c r="U171" s="76"/>
      <c r="V171" s="76"/>
      <c r="W171" s="76"/>
      <c r="X171" s="71"/>
      <c r="Y171" s="64"/>
    </row>
    <row r="172" spans="1:25" ht="12.75">
      <c r="A172" s="68">
        <v>2631</v>
      </c>
      <c r="B172" s="68" t="s">
        <v>196</v>
      </c>
      <c r="C172" s="68" t="s">
        <v>193</v>
      </c>
      <c r="D172" s="68" t="s">
        <v>191</v>
      </c>
      <c r="E172" s="69" t="s">
        <v>455</v>
      </c>
      <c r="F172" s="74">
        <f>SUM(G172,H172)</f>
        <v>149149.6</v>
      </c>
      <c r="G172" s="74">
        <v>32772.6</v>
      </c>
      <c r="H172" s="74">
        <v>116377</v>
      </c>
      <c r="I172" s="74">
        <f>SUM(J172,K172)</f>
        <v>40407</v>
      </c>
      <c r="J172" s="74">
        <v>37407</v>
      </c>
      <c r="K172" s="74">
        <v>3000</v>
      </c>
      <c r="L172" s="74">
        <f>SUM(M172,N172)</f>
        <v>61700</v>
      </c>
      <c r="M172" s="74">
        <v>36700</v>
      </c>
      <c r="N172" s="74">
        <v>25000</v>
      </c>
      <c r="O172" s="75">
        <f t="shared" si="84"/>
        <v>21293</v>
      </c>
      <c r="P172" s="75">
        <f t="shared" si="85"/>
        <v>-707</v>
      </c>
      <c r="Q172" s="75">
        <f t="shared" si="86"/>
        <v>22000</v>
      </c>
      <c r="R172" s="74">
        <f>SUM(S172,T172)</f>
        <v>52000</v>
      </c>
      <c r="S172" s="74">
        <v>40000</v>
      </c>
      <c r="T172" s="74">
        <v>12000</v>
      </c>
      <c r="U172" s="74">
        <f>SUM(V172,W172)</f>
        <v>70000</v>
      </c>
      <c r="V172" s="74">
        <v>40000</v>
      </c>
      <c r="W172" s="74">
        <v>30000</v>
      </c>
      <c r="X172" s="71"/>
      <c r="Y172" s="64"/>
    </row>
    <row r="173" spans="1:25" ht="12.75">
      <c r="A173" s="68">
        <v>2640</v>
      </c>
      <c r="B173" s="68" t="s">
        <v>196</v>
      </c>
      <c r="C173" s="68" t="s">
        <v>205</v>
      </c>
      <c r="D173" s="68" t="s">
        <v>190</v>
      </c>
      <c r="E173" s="69" t="s">
        <v>456</v>
      </c>
      <c r="F173" s="74">
        <f aca="true" t="shared" si="108" ref="F173:N173">SUM(F175)</f>
        <v>81527.1</v>
      </c>
      <c r="G173" s="74">
        <f t="shared" si="108"/>
        <v>67336.6</v>
      </c>
      <c r="H173" s="74">
        <f t="shared" si="108"/>
        <v>14190.5</v>
      </c>
      <c r="I173" s="74">
        <f t="shared" si="108"/>
        <v>43000</v>
      </c>
      <c r="J173" s="74">
        <f t="shared" si="108"/>
        <v>43000</v>
      </c>
      <c r="K173" s="74">
        <f t="shared" si="108"/>
        <v>0</v>
      </c>
      <c r="L173" s="74">
        <f t="shared" si="108"/>
        <v>43000</v>
      </c>
      <c r="M173" s="74">
        <f t="shared" si="108"/>
        <v>43000</v>
      </c>
      <c r="N173" s="74">
        <f t="shared" si="108"/>
        <v>0</v>
      </c>
      <c r="O173" s="75">
        <f t="shared" si="84"/>
        <v>0</v>
      </c>
      <c r="P173" s="75">
        <f t="shared" si="85"/>
        <v>0</v>
      </c>
      <c r="Q173" s="75">
        <f t="shared" si="86"/>
        <v>0</v>
      </c>
      <c r="R173" s="74">
        <f aca="true" t="shared" si="109" ref="R173:W173">SUM(R175)</f>
        <v>54700</v>
      </c>
      <c r="S173" s="74">
        <f t="shared" si="109"/>
        <v>54700</v>
      </c>
      <c r="T173" s="74">
        <f t="shared" si="109"/>
        <v>0</v>
      </c>
      <c r="U173" s="74">
        <f t="shared" si="109"/>
        <v>59700</v>
      </c>
      <c r="V173" s="74">
        <f t="shared" si="109"/>
        <v>54700</v>
      </c>
      <c r="W173" s="74">
        <f t="shared" si="109"/>
        <v>5000</v>
      </c>
      <c r="X173" s="71"/>
      <c r="Y173" s="64"/>
    </row>
    <row r="174" spans="1:25" ht="12.75">
      <c r="A174" s="68"/>
      <c r="B174" s="68"/>
      <c r="C174" s="68"/>
      <c r="D174" s="68"/>
      <c r="E174" s="69" t="s">
        <v>344</v>
      </c>
      <c r="F174" s="76"/>
      <c r="G174" s="76"/>
      <c r="H174" s="76"/>
      <c r="I174" s="76"/>
      <c r="J174" s="76"/>
      <c r="K174" s="76"/>
      <c r="L174" s="76"/>
      <c r="M174" s="76"/>
      <c r="N174" s="76"/>
      <c r="O174" s="75"/>
      <c r="P174" s="75"/>
      <c r="Q174" s="75"/>
      <c r="R174" s="76"/>
      <c r="S174" s="76"/>
      <c r="T174" s="76"/>
      <c r="U174" s="76"/>
      <c r="V174" s="76"/>
      <c r="W174" s="76"/>
      <c r="X174" s="71"/>
      <c r="Y174" s="64"/>
    </row>
    <row r="175" spans="1:25" ht="12.75">
      <c r="A175" s="68">
        <v>2641</v>
      </c>
      <c r="B175" s="68" t="s">
        <v>196</v>
      </c>
      <c r="C175" s="68" t="s">
        <v>205</v>
      </c>
      <c r="D175" s="68" t="s">
        <v>191</v>
      </c>
      <c r="E175" s="69" t="s">
        <v>456</v>
      </c>
      <c r="F175" s="74">
        <f>SUM(G175,H175)</f>
        <v>81527.1</v>
      </c>
      <c r="G175" s="74">
        <v>67336.6</v>
      </c>
      <c r="H175" s="74">
        <v>14190.5</v>
      </c>
      <c r="I175" s="74">
        <f>SUM(J175,K175)</f>
        <v>43000</v>
      </c>
      <c r="J175" s="74">
        <v>43000</v>
      </c>
      <c r="K175" s="74">
        <v>0</v>
      </c>
      <c r="L175" s="74">
        <f>SUM(M175,N175)</f>
        <v>43000</v>
      </c>
      <c r="M175" s="74">
        <v>43000</v>
      </c>
      <c r="N175" s="74">
        <v>0</v>
      </c>
      <c r="O175" s="75">
        <f t="shared" si="84"/>
        <v>0</v>
      </c>
      <c r="P175" s="75">
        <f t="shared" si="85"/>
        <v>0</v>
      </c>
      <c r="Q175" s="75">
        <f t="shared" si="86"/>
        <v>0</v>
      </c>
      <c r="R175" s="74">
        <f>SUM(S175,T175)</f>
        <v>54700</v>
      </c>
      <c r="S175" s="74">
        <v>54700</v>
      </c>
      <c r="T175" s="74">
        <v>0</v>
      </c>
      <c r="U175" s="74">
        <f>SUM(V175,W175)</f>
        <v>59700</v>
      </c>
      <c r="V175" s="74">
        <v>54700</v>
      </c>
      <c r="W175" s="74">
        <v>5000</v>
      </c>
      <c r="X175" s="71"/>
      <c r="Y175" s="64"/>
    </row>
    <row r="176" spans="1:25" ht="38.25">
      <c r="A176" s="68">
        <v>2650</v>
      </c>
      <c r="B176" s="68" t="s">
        <v>196</v>
      </c>
      <c r="C176" s="68" t="s">
        <v>195</v>
      </c>
      <c r="D176" s="68" t="s">
        <v>190</v>
      </c>
      <c r="E176" s="69" t="s">
        <v>457</v>
      </c>
      <c r="F176" s="74">
        <f aca="true" t="shared" si="110" ref="F176:N176">SUM(F178)</f>
        <v>0</v>
      </c>
      <c r="G176" s="74">
        <f t="shared" si="110"/>
        <v>0</v>
      </c>
      <c r="H176" s="74">
        <f t="shared" si="110"/>
        <v>0</v>
      </c>
      <c r="I176" s="74">
        <f t="shared" si="110"/>
        <v>0</v>
      </c>
      <c r="J176" s="74">
        <f t="shared" si="110"/>
        <v>0</v>
      </c>
      <c r="K176" s="74">
        <f t="shared" si="110"/>
        <v>0</v>
      </c>
      <c r="L176" s="74">
        <f t="shared" si="110"/>
        <v>0</v>
      </c>
      <c r="M176" s="74">
        <f t="shared" si="110"/>
        <v>0</v>
      </c>
      <c r="N176" s="74">
        <f t="shared" si="110"/>
        <v>0</v>
      </c>
      <c r="O176" s="75">
        <f t="shared" si="84"/>
        <v>0</v>
      </c>
      <c r="P176" s="75">
        <f t="shared" si="85"/>
        <v>0</v>
      </c>
      <c r="Q176" s="75">
        <f t="shared" si="86"/>
        <v>0</v>
      </c>
      <c r="R176" s="74">
        <f aca="true" t="shared" si="111" ref="R176:W176">SUM(R178)</f>
        <v>0</v>
      </c>
      <c r="S176" s="74">
        <f t="shared" si="111"/>
        <v>0</v>
      </c>
      <c r="T176" s="74">
        <f t="shared" si="111"/>
        <v>0</v>
      </c>
      <c r="U176" s="74">
        <f t="shared" si="111"/>
        <v>0</v>
      </c>
      <c r="V176" s="74">
        <f t="shared" si="111"/>
        <v>0</v>
      </c>
      <c r="W176" s="74">
        <f t="shared" si="111"/>
        <v>0</v>
      </c>
      <c r="X176" s="71"/>
      <c r="Y176" s="64"/>
    </row>
    <row r="177" spans="1:25" ht="12.75">
      <c r="A177" s="68"/>
      <c r="B177" s="68"/>
      <c r="C177" s="68"/>
      <c r="D177" s="68"/>
      <c r="E177" s="69" t="s">
        <v>344</v>
      </c>
      <c r="F177" s="76"/>
      <c r="G177" s="76"/>
      <c r="H177" s="76"/>
      <c r="I177" s="76"/>
      <c r="J177" s="76"/>
      <c r="K177" s="76"/>
      <c r="L177" s="76"/>
      <c r="M177" s="76"/>
      <c r="N177" s="76"/>
      <c r="O177" s="75"/>
      <c r="P177" s="75"/>
      <c r="Q177" s="75"/>
      <c r="R177" s="76"/>
      <c r="S177" s="76"/>
      <c r="T177" s="76"/>
      <c r="U177" s="76"/>
      <c r="V177" s="76"/>
      <c r="W177" s="76"/>
      <c r="X177" s="71"/>
      <c r="Y177" s="64"/>
    </row>
    <row r="178" spans="1:25" ht="38.25">
      <c r="A178" s="68">
        <v>2651</v>
      </c>
      <c r="B178" s="68" t="s">
        <v>196</v>
      </c>
      <c r="C178" s="68" t="s">
        <v>195</v>
      </c>
      <c r="D178" s="68" t="s">
        <v>191</v>
      </c>
      <c r="E178" s="69" t="s">
        <v>457</v>
      </c>
      <c r="F178" s="74">
        <f>SUM(G178,H178)</f>
        <v>0</v>
      </c>
      <c r="G178" s="74"/>
      <c r="H178" s="74"/>
      <c r="I178" s="74">
        <f>SUM(J178,K178)</f>
        <v>0</v>
      </c>
      <c r="J178" s="74"/>
      <c r="K178" s="74"/>
      <c r="L178" s="74">
        <f>SUM(M178,N178)</f>
        <v>0</v>
      </c>
      <c r="M178" s="74"/>
      <c r="N178" s="74"/>
      <c r="O178" s="75">
        <f t="shared" si="84"/>
        <v>0</v>
      </c>
      <c r="P178" s="75">
        <f t="shared" si="85"/>
        <v>0</v>
      </c>
      <c r="Q178" s="75">
        <f t="shared" si="86"/>
        <v>0</v>
      </c>
      <c r="R178" s="74">
        <f>SUM(S178,T178)</f>
        <v>0</v>
      </c>
      <c r="S178" s="74"/>
      <c r="T178" s="74"/>
      <c r="U178" s="74">
        <f>SUM(V178,W178)</f>
        <v>0</v>
      </c>
      <c r="V178" s="74"/>
      <c r="W178" s="74"/>
      <c r="X178" s="71"/>
      <c r="Y178" s="64"/>
    </row>
    <row r="179" spans="1:25" ht="25.5">
      <c r="A179" s="68">
        <v>2660</v>
      </c>
      <c r="B179" s="68" t="s">
        <v>196</v>
      </c>
      <c r="C179" s="68" t="s">
        <v>196</v>
      </c>
      <c r="D179" s="68" t="s">
        <v>190</v>
      </c>
      <c r="E179" s="69" t="s">
        <v>458</v>
      </c>
      <c r="F179" s="74">
        <f aca="true" t="shared" si="112" ref="F179:N179">SUM(F181)</f>
        <v>0</v>
      </c>
      <c r="G179" s="74">
        <f t="shared" si="112"/>
        <v>0</v>
      </c>
      <c r="H179" s="74">
        <f t="shared" si="112"/>
        <v>0</v>
      </c>
      <c r="I179" s="74">
        <f t="shared" si="112"/>
        <v>0</v>
      </c>
      <c r="J179" s="74">
        <f t="shared" si="112"/>
        <v>0</v>
      </c>
      <c r="K179" s="74">
        <f t="shared" si="112"/>
        <v>0</v>
      </c>
      <c r="L179" s="74">
        <f t="shared" si="112"/>
        <v>0</v>
      </c>
      <c r="M179" s="74">
        <f t="shared" si="112"/>
        <v>0</v>
      </c>
      <c r="N179" s="74">
        <f t="shared" si="112"/>
        <v>0</v>
      </c>
      <c r="O179" s="75">
        <f t="shared" si="84"/>
        <v>0</v>
      </c>
      <c r="P179" s="75">
        <f t="shared" si="85"/>
        <v>0</v>
      </c>
      <c r="Q179" s="75">
        <f t="shared" si="86"/>
        <v>0</v>
      </c>
      <c r="R179" s="74">
        <f aca="true" t="shared" si="113" ref="R179:W179">SUM(R181)</f>
        <v>0</v>
      </c>
      <c r="S179" s="74">
        <f t="shared" si="113"/>
        <v>0</v>
      </c>
      <c r="T179" s="74">
        <f t="shared" si="113"/>
        <v>0</v>
      </c>
      <c r="U179" s="74">
        <f t="shared" si="113"/>
        <v>0</v>
      </c>
      <c r="V179" s="74">
        <f t="shared" si="113"/>
        <v>0</v>
      </c>
      <c r="W179" s="74">
        <f t="shared" si="113"/>
        <v>0</v>
      </c>
      <c r="X179" s="71"/>
      <c r="Y179" s="64"/>
    </row>
    <row r="180" spans="1:25" ht="12.75">
      <c r="A180" s="68"/>
      <c r="B180" s="68"/>
      <c r="C180" s="68"/>
      <c r="D180" s="68"/>
      <c r="E180" s="69" t="s">
        <v>344</v>
      </c>
      <c r="F180" s="76"/>
      <c r="G180" s="76"/>
      <c r="H180" s="76"/>
      <c r="I180" s="76"/>
      <c r="J180" s="76"/>
      <c r="K180" s="76"/>
      <c r="L180" s="76"/>
      <c r="M180" s="76"/>
      <c r="N180" s="76"/>
      <c r="O180" s="75"/>
      <c r="P180" s="75"/>
      <c r="Q180" s="75"/>
      <c r="R180" s="76"/>
      <c r="S180" s="76"/>
      <c r="T180" s="76"/>
      <c r="U180" s="76"/>
      <c r="V180" s="76"/>
      <c r="W180" s="76"/>
      <c r="X180" s="71"/>
      <c r="Y180" s="64"/>
    </row>
    <row r="181" spans="1:25" ht="25.5">
      <c r="A181" s="68">
        <v>2661</v>
      </c>
      <c r="B181" s="68" t="s">
        <v>196</v>
      </c>
      <c r="C181" s="68" t="s">
        <v>196</v>
      </c>
      <c r="D181" s="68" t="s">
        <v>191</v>
      </c>
      <c r="E181" s="69" t="s">
        <v>458</v>
      </c>
      <c r="F181" s="74">
        <f>SUM(G181,H181)</f>
        <v>0</v>
      </c>
      <c r="G181" s="74"/>
      <c r="H181" s="74"/>
      <c r="I181" s="74">
        <f>SUM(J181,K181)</f>
        <v>0</v>
      </c>
      <c r="J181" s="74"/>
      <c r="K181" s="74"/>
      <c r="L181" s="74">
        <f>SUM(M181,N181)</f>
        <v>0</v>
      </c>
      <c r="M181" s="74"/>
      <c r="N181" s="74"/>
      <c r="O181" s="75">
        <f t="shared" si="84"/>
        <v>0</v>
      </c>
      <c r="P181" s="75">
        <f t="shared" si="85"/>
        <v>0</v>
      </c>
      <c r="Q181" s="75">
        <f t="shared" si="86"/>
        <v>0</v>
      </c>
      <c r="R181" s="74">
        <f>SUM(S181,T181)</f>
        <v>0</v>
      </c>
      <c r="S181" s="74"/>
      <c r="T181" s="74"/>
      <c r="U181" s="74">
        <f>SUM(V181,W181)</f>
        <v>0</v>
      </c>
      <c r="V181" s="74"/>
      <c r="W181" s="74"/>
      <c r="X181" s="71"/>
      <c r="Y181" s="64"/>
    </row>
    <row r="182" spans="1:25" ht="38.25">
      <c r="A182" s="68">
        <v>2700</v>
      </c>
      <c r="B182" s="68" t="s">
        <v>209</v>
      </c>
      <c r="C182" s="68" t="s">
        <v>190</v>
      </c>
      <c r="D182" s="68" t="s">
        <v>190</v>
      </c>
      <c r="E182" s="69" t="s">
        <v>459</v>
      </c>
      <c r="F182" s="74">
        <f aca="true" t="shared" si="114" ref="F182:N182">SUM(F184,F189,F195,F201,F204,F207)</f>
        <v>0</v>
      </c>
      <c r="G182" s="74">
        <f t="shared" si="114"/>
        <v>0</v>
      </c>
      <c r="H182" s="74">
        <f t="shared" si="114"/>
        <v>0</v>
      </c>
      <c r="I182" s="74">
        <f t="shared" si="114"/>
        <v>0</v>
      </c>
      <c r="J182" s="74">
        <f t="shared" si="114"/>
        <v>0</v>
      </c>
      <c r="K182" s="74">
        <f t="shared" si="114"/>
        <v>0</v>
      </c>
      <c r="L182" s="74">
        <f t="shared" si="114"/>
        <v>0</v>
      </c>
      <c r="M182" s="74">
        <f t="shared" si="114"/>
        <v>0</v>
      </c>
      <c r="N182" s="74">
        <f t="shared" si="114"/>
        <v>0</v>
      </c>
      <c r="O182" s="75">
        <f t="shared" si="84"/>
        <v>0</v>
      </c>
      <c r="P182" s="75">
        <f t="shared" si="85"/>
        <v>0</v>
      </c>
      <c r="Q182" s="75">
        <f t="shared" si="86"/>
        <v>0</v>
      </c>
      <c r="R182" s="74">
        <f aca="true" t="shared" si="115" ref="R182:W182">SUM(R184,R189,R195,R201,R204,R207)</f>
        <v>0</v>
      </c>
      <c r="S182" s="74">
        <f t="shared" si="115"/>
        <v>0</v>
      </c>
      <c r="T182" s="74">
        <f t="shared" si="115"/>
        <v>0</v>
      </c>
      <c r="U182" s="74">
        <f t="shared" si="115"/>
        <v>0</v>
      </c>
      <c r="V182" s="74">
        <f t="shared" si="115"/>
        <v>0</v>
      </c>
      <c r="W182" s="74">
        <f t="shared" si="115"/>
        <v>0</v>
      </c>
      <c r="X182" s="71"/>
      <c r="Y182" s="64"/>
    </row>
    <row r="183" spans="1:25" ht="12.75">
      <c r="A183" s="68"/>
      <c r="B183" s="68"/>
      <c r="C183" s="68"/>
      <c r="D183" s="68"/>
      <c r="E183" s="69" t="s">
        <v>344</v>
      </c>
      <c r="F183" s="76"/>
      <c r="G183" s="76"/>
      <c r="H183" s="76"/>
      <c r="I183" s="76"/>
      <c r="J183" s="76"/>
      <c r="K183" s="76"/>
      <c r="L183" s="76"/>
      <c r="M183" s="76"/>
      <c r="N183" s="76"/>
      <c r="O183" s="75"/>
      <c r="P183" s="75"/>
      <c r="Q183" s="75"/>
      <c r="R183" s="76"/>
      <c r="S183" s="76"/>
      <c r="T183" s="76"/>
      <c r="U183" s="76"/>
      <c r="V183" s="76"/>
      <c r="W183" s="76"/>
      <c r="X183" s="71"/>
      <c r="Y183" s="64"/>
    </row>
    <row r="184" spans="1:25" ht="12.75">
      <c r="A184" s="68">
        <v>2710</v>
      </c>
      <c r="B184" s="68" t="s">
        <v>209</v>
      </c>
      <c r="C184" s="68" t="s">
        <v>191</v>
      </c>
      <c r="D184" s="68" t="s">
        <v>190</v>
      </c>
      <c r="E184" s="69" t="s">
        <v>460</v>
      </c>
      <c r="F184" s="74">
        <f aca="true" t="shared" si="116" ref="F184:N184">SUM(F186:F188)</f>
        <v>0</v>
      </c>
      <c r="G184" s="74">
        <f t="shared" si="116"/>
        <v>0</v>
      </c>
      <c r="H184" s="74">
        <f t="shared" si="116"/>
        <v>0</v>
      </c>
      <c r="I184" s="74">
        <f t="shared" si="116"/>
        <v>0</v>
      </c>
      <c r="J184" s="74">
        <f t="shared" si="116"/>
        <v>0</v>
      </c>
      <c r="K184" s="74">
        <f t="shared" si="116"/>
        <v>0</v>
      </c>
      <c r="L184" s="74">
        <f t="shared" si="116"/>
        <v>0</v>
      </c>
      <c r="M184" s="74">
        <f t="shared" si="116"/>
        <v>0</v>
      </c>
      <c r="N184" s="74">
        <f t="shared" si="116"/>
        <v>0</v>
      </c>
      <c r="O184" s="75">
        <f t="shared" si="84"/>
        <v>0</v>
      </c>
      <c r="P184" s="75">
        <f t="shared" si="85"/>
        <v>0</v>
      </c>
      <c r="Q184" s="75">
        <f t="shared" si="86"/>
        <v>0</v>
      </c>
      <c r="R184" s="74">
        <f aca="true" t="shared" si="117" ref="R184:W184">SUM(R186:R188)</f>
        <v>0</v>
      </c>
      <c r="S184" s="74">
        <f t="shared" si="117"/>
        <v>0</v>
      </c>
      <c r="T184" s="74">
        <f t="shared" si="117"/>
        <v>0</v>
      </c>
      <c r="U184" s="74">
        <f t="shared" si="117"/>
        <v>0</v>
      </c>
      <c r="V184" s="74">
        <f t="shared" si="117"/>
        <v>0</v>
      </c>
      <c r="W184" s="74">
        <f t="shared" si="117"/>
        <v>0</v>
      </c>
      <c r="X184" s="71"/>
      <c r="Y184" s="64"/>
    </row>
    <row r="185" spans="1:25" ht="12.75">
      <c r="A185" s="68"/>
      <c r="B185" s="68"/>
      <c r="C185" s="68"/>
      <c r="D185" s="68"/>
      <c r="E185" s="69" t="s">
        <v>344</v>
      </c>
      <c r="F185" s="76"/>
      <c r="G185" s="76"/>
      <c r="H185" s="76"/>
      <c r="I185" s="76"/>
      <c r="J185" s="76"/>
      <c r="K185" s="76"/>
      <c r="L185" s="76"/>
      <c r="M185" s="76"/>
      <c r="N185" s="76"/>
      <c r="O185" s="75">
        <f t="shared" si="84"/>
        <v>0</v>
      </c>
      <c r="P185" s="75">
        <f t="shared" si="85"/>
        <v>0</v>
      </c>
      <c r="Q185" s="75">
        <f t="shared" si="86"/>
        <v>0</v>
      </c>
      <c r="R185" s="76"/>
      <c r="S185" s="76"/>
      <c r="T185" s="76"/>
      <c r="U185" s="76"/>
      <c r="V185" s="76"/>
      <c r="W185" s="76"/>
      <c r="X185" s="71"/>
      <c r="Y185" s="64"/>
    </row>
    <row r="186" spans="1:25" ht="12.75">
      <c r="A186" s="68">
        <v>2711</v>
      </c>
      <c r="B186" s="68" t="s">
        <v>209</v>
      </c>
      <c r="C186" s="68" t="s">
        <v>191</v>
      </c>
      <c r="D186" s="68" t="s">
        <v>191</v>
      </c>
      <c r="E186" s="69" t="s">
        <v>461</v>
      </c>
      <c r="F186" s="74">
        <f>SUM(G186,H186)</f>
        <v>0</v>
      </c>
      <c r="G186" s="74"/>
      <c r="H186" s="74"/>
      <c r="I186" s="74">
        <f>SUM(J186,K186)</f>
        <v>0</v>
      </c>
      <c r="J186" s="74"/>
      <c r="K186" s="74"/>
      <c r="L186" s="74">
        <f>SUM(M186,N186)</f>
        <v>0</v>
      </c>
      <c r="M186" s="74"/>
      <c r="N186" s="74"/>
      <c r="O186" s="75">
        <f t="shared" si="84"/>
        <v>0</v>
      </c>
      <c r="P186" s="75">
        <f t="shared" si="85"/>
        <v>0</v>
      </c>
      <c r="Q186" s="75">
        <f t="shared" si="86"/>
        <v>0</v>
      </c>
      <c r="R186" s="74">
        <f>SUM(S186,T186)</f>
        <v>0</v>
      </c>
      <c r="S186" s="74"/>
      <c r="T186" s="74"/>
      <c r="U186" s="74">
        <f>SUM(V186,W186)</f>
        <v>0</v>
      </c>
      <c r="V186" s="74"/>
      <c r="W186" s="74"/>
      <c r="X186" s="71"/>
      <c r="Y186" s="64"/>
    </row>
    <row r="187" spans="1:25" ht="12.75">
      <c r="A187" s="68">
        <v>2712</v>
      </c>
      <c r="B187" s="68" t="s">
        <v>209</v>
      </c>
      <c r="C187" s="68" t="s">
        <v>191</v>
      </c>
      <c r="D187" s="68" t="s">
        <v>199</v>
      </c>
      <c r="E187" s="69" t="s">
        <v>462</v>
      </c>
      <c r="F187" s="74">
        <f>SUM(G187,H187)</f>
        <v>0</v>
      </c>
      <c r="G187" s="74"/>
      <c r="H187" s="74"/>
      <c r="I187" s="74">
        <f>SUM(J187,K187)</f>
        <v>0</v>
      </c>
      <c r="J187" s="74"/>
      <c r="K187" s="74"/>
      <c r="L187" s="74">
        <f>SUM(M187,N187)</f>
        <v>0</v>
      </c>
      <c r="M187" s="74"/>
      <c r="N187" s="74"/>
      <c r="O187" s="75">
        <f t="shared" si="84"/>
        <v>0</v>
      </c>
      <c r="P187" s="75">
        <f t="shared" si="85"/>
        <v>0</v>
      </c>
      <c r="Q187" s="75">
        <f t="shared" si="86"/>
        <v>0</v>
      </c>
      <c r="R187" s="74">
        <f>SUM(S187,T187)</f>
        <v>0</v>
      </c>
      <c r="S187" s="74"/>
      <c r="T187" s="74"/>
      <c r="U187" s="74">
        <f>SUM(V187,W187)</f>
        <v>0</v>
      </c>
      <c r="V187" s="74"/>
      <c r="W187" s="74"/>
      <c r="X187" s="71"/>
      <c r="Y187" s="64"/>
    </row>
    <row r="188" spans="1:25" ht="12.75">
      <c r="A188" s="68">
        <v>2713</v>
      </c>
      <c r="B188" s="68" t="s">
        <v>209</v>
      </c>
      <c r="C188" s="68" t="s">
        <v>191</v>
      </c>
      <c r="D188" s="68" t="s">
        <v>193</v>
      </c>
      <c r="E188" s="69" t="s">
        <v>463</v>
      </c>
      <c r="F188" s="74">
        <f>SUM(G188,H188)</f>
        <v>0</v>
      </c>
      <c r="G188" s="74"/>
      <c r="H188" s="74"/>
      <c r="I188" s="74">
        <f>SUM(J188,K188)</f>
        <v>0</v>
      </c>
      <c r="J188" s="74"/>
      <c r="K188" s="74"/>
      <c r="L188" s="74">
        <f>SUM(M188,N188)</f>
        <v>0</v>
      </c>
      <c r="M188" s="74"/>
      <c r="N188" s="74"/>
      <c r="O188" s="75">
        <f t="shared" si="84"/>
        <v>0</v>
      </c>
      <c r="P188" s="75">
        <f t="shared" si="85"/>
        <v>0</v>
      </c>
      <c r="Q188" s="75">
        <f t="shared" si="86"/>
        <v>0</v>
      </c>
      <c r="R188" s="74">
        <f>SUM(S188,T188)</f>
        <v>0</v>
      </c>
      <c r="S188" s="74"/>
      <c r="T188" s="74"/>
      <c r="U188" s="74">
        <f>SUM(V188,W188)</f>
        <v>0</v>
      </c>
      <c r="V188" s="74"/>
      <c r="W188" s="74"/>
      <c r="X188" s="71"/>
      <c r="Y188" s="64"/>
    </row>
    <row r="189" spans="1:25" ht="12.75">
      <c r="A189" s="68">
        <v>2720</v>
      </c>
      <c r="B189" s="68" t="s">
        <v>209</v>
      </c>
      <c r="C189" s="68" t="s">
        <v>199</v>
      </c>
      <c r="D189" s="68" t="s">
        <v>190</v>
      </c>
      <c r="E189" s="69" t="s">
        <v>464</v>
      </c>
      <c r="F189" s="74">
        <f aca="true" t="shared" si="118" ref="F189:N189">SUM(F191:F194)</f>
        <v>0</v>
      </c>
      <c r="G189" s="74">
        <f t="shared" si="118"/>
        <v>0</v>
      </c>
      <c r="H189" s="74">
        <f t="shared" si="118"/>
        <v>0</v>
      </c>
      <c r="I189" s="74">
        <f t="shared" si="118"/>
        <v>0</v>
      </c>
      <c r="J189" s="74">
        <f t="shared" si="118"/>
        <v>0</v>
      </c>
      <c r="K189" s="74">
        <f t="shared" si="118"/>
        <v>0</v>
      </c>
      <c r="L189" s="74">
        <f t="shared" si="118"/>
        <v>0</v>
      </c>
      <c r="M189" s="74">
        <f t="shared" si="118"/>
        <v>0</v>
      </c>
      <c r="N189" s="74">
        <f t="shared" si="118"/>
        <v>0</v>
      </c>
      <c r="O189" s="75">
        <f t="shared" si="84"/>
        <v>0</v>
      </c>
      <c r="P189" s="75">
        <f t="shared" si="85"/>
        <v>0</v>
      </c>
      <c r="Q189" s="75">
        <f t="shared" si="86"/>
        <v>0</v>
      </c>
      <c r="R189" s="74">
        <f aca="true" t="shared" si="119" ref="R189:W189">SUM(R191:R194)</f>
        <v>0</v>
      </c>
      <c r="S189" s="74">
        <f t="shared" si="119"/>
        <v>0</v>
      </c>
      <c r="T189" s="74">
        <f t="shared" si="119"/>
        <v>0</v>
      </c>
      <c r="U189" s="74">
        <f t="shared" si="119"/>
        <v>0</v>
      </c>
      <c r="V189" s="74">
        <f t="shared" si="119"/>
        <v>0</v>
      </c>
      <c r="W189" s="74">
        <f t="shared" si="119"/>
        <v>0</v>
      </c>
      <c r="X189" s="71"/>
      <c r="Y189" s="64"/>
    </row>
    <row r="190" spans="1:25" ht="12.75">
      <c r="A190" s="68"/>
      <c r="B190" s="68"/>
      <c r="C190" s="68"/>
      <c r="D190" s="68"/>
      <c r="E190" s="69" t="s">
        <v>344</v>
      </c>
      <c r="F190" s="76"/>
      <c r="G190" s="76"/>
      <c r="H190" s="76"/>
      <c r="I190" s="76"/>
      <c r="J190" s="76"/>
      <c r="K190" s="76"/>
      <c r="L190" s="76"/>
      <c r="M190" s="76"/>
      <c r="N190" s="76"/>
      <c r="O190" s="75"/>
      <c r="P190" s="75"/>
      <c r="Q190" s="75"/>
      <c r="R190" s="76"/>
      <c r="S190" s="76"/>
      <c r="T190" s="76"/>
      <c r="U190" s="76"/>
      <c r="V190" s="76"/>
      <c r="W190" s="76"/>
      <c r="X190" s="71"/>
      <c r="Y190" s="64"/>
    </row>
    <row r="191" spans="1:25" ht="12.75">
      <c r="A191" s="68">
        <v>2721</v>
      </c>
      <c r="B191" s="68" t="s">
        <v>209</v>
      </c>
      <c r="C191" s="68" t="s">
        <v>199</v>
      </c>
      <c r="D191" s="68" t="s">
        <v>191</v>
      </c>
      <c r="E191" s="69" t="s">
        <v>465</v>
      </c>
      <c r="F191" s="74">
        <f>SUM(G191,H191)</f>
        <v>0</v>
      </c>
      <c r="G191" s="74"/>
      <c r="H191" s="74"/>
      <c r="I191" s="74">
        <f>SUM(J191,K191)</f>
        <v>0</v>
      </c>
      <c r="J191" s="74"/>
      <c r="K191" s="74"/>
      <c r="L191" s="74">
        <f>SUM(M191,N191)</f>
        <v>0</v>
      </c>
      <c r="M191" s="74"/>
      <c r="N191" s="74"/>
      <c r="O191" s="75">
        <f t="shared" si="84"/>
        <v>0</v>
      </c>
      <c r="P191" s="75">
        <f t="shared" si="85"/>
        <v>0</v>
      </c>
      <c r="Q191" s="75">
        <f t="shared" si="86"/>
        <v>0</v>
      </c>
      <c r="R191" s="74">
        <f>SUM(S191,T191)</f>
        <v>0</v>
      </c>
      <c r="S191" s="74"/>
      <c r="T191" s="74"/>
      <c r="U191" s="74">
        <f>SUM(V191,W191)</f>
        <v>0</v>
      </c>
      <c r="V191" s="74"/>
      <c r="W191" s="74"/>
      <c r="X191" s="71"/>
      <c r="Y191" s="64"/>
    </row>
    <row r="192" spans="1:25" ht="12.75">
      <c r="A192" s="68">
        <v>2722</v>
      </c>
      <c r="B192" s="68" t="s">
        <v>209</v>
      </c>
      <c r="C192" s="68" t="s">
        <v>199</v>
      </c>
      <c r="D192" s="68" t="s">
        <v>199</v>
      </c>
      <c r="E192" s="69" t="s">
        <v>466</v>
      </c>
      <c r="F192" s="74">
        <f>SUM(G192,H192)</f>
        <v>0</v>
      </c>
      <c r="G192" s="74"/>
      <c r="H192" s="74"/>
      <c r="I192" s="74">
        <f>SUM(J192,K192)</f>
        <v>0</v>
      </c>
      <c r="J192" s="74"/>
      <c r="K192" s="74"/>
      <c r="L192" s="74">
        <f>SUM(M192,N192)</f>
        <v>0</v>
      </c>
      <c r="M192" s="74"/>
      <c r="N192" s="74"/>
      <c r="O192" s="75">
        <f t="shared" si="84"/>
        <v>0</v>
      </c>
      <c r="P192" s="75">
        <f t="shared" si="85"/>
        <v>0</v>
      </c>
      <c r="Q192" s="75">
        <f t="shared" si="86"/>
        <v>0</v>
      </c>
      <c r="R192" s="74">
        <f>SUM(S192,T192)</f>
        <v>0</v>
      </c>
      <c r="S192" s="74"/>
      <c r="T192" s="74"/>
      <c r="U192" s="74">
        <f>SUM(V192,W192)</f>
        <v>0</v>
      </c>
      <c r="V192" s="74"/>
      <c r="W192" s="74"/>
      <c r="X192" s="71"/>
      <c r="Y192" s="64"/>
    </row>
    <row r="193" spans="1:25" ht="12.75">
      <c r="A193" s="68">
        <v>2723</v>
      </c>
      <c r="B193" s="68" t="s">
        <v>209</v>
      </c>
      <c r="C193" s="68" t="s">
        <v>199</v>
      </c>
      <c r="D193" s="68" t="s">
        <v>193</v>
      </c>
      <c r="E193" s="69" t="s">
        <v>467</v>
      </c>
      <c r="F193" s="74">
        <f>SUM(G193,H193)</f>
        <v>0</v>
      </c>
      <c r="G193" s="74"/>
      <c r="H193" s="74"/>
      <c r="I193" s="74">
        <f>SUM(J193,K193)</f>
        <v>0</v>
      </c>
      <c r="J193" s="74"/>
      <c r="K193" s="74"/>
      <c r="L193" s="74">
        <f>SUM(M193,N193)</f>
        <v>0</v>
      </c>
      <c r="M193" s="74"/>
      <c r="N193" s="74"/>
      <c r="O193" s="75">
        <f t="shared" si="84"/>
        <v>0</v>
      </c>
      <c r="P193" s="75">
        <f t="shared" si="85"/>
        <v>0</v>
      </c>
      <c r="Q193" s="75">
        <f t="shared" si="86"/>
        <v>0</v>
      </c>
      <c r="R193" s="74">
        <f>SUM(S193,T193)</f>
        <v>0</v>
      </c>
      <c r="S193" s="74"/>
      <c r="T193" s="74"/>
      <c r="U193" s="74">
        <f>SUM(V193,W193)</f>
        <v>0</v>
      </c>
      <c r="V193" s="74"/>
      <c r="W193" s="74"/>
      <c r="X193" s="71"/>
      <c r="Y193" s="64"/>
    </row>
    <row r="194" spans="1:25" ht="12.75">
      <c r="A194" s="68">
        <v>2724</v>
      </c>
      <c r="B194" s="68" t="s">
        <v>209</v>
      </c>
      <c r="C194" s="68" t="s">
        <v>199</v>
      </c>
      <c r="D194" s="68" t="s">
        <v>205</v>
      </c>
      <c r="E194" s="69" t="s">
        <v>468</v>
      </c>
      <c r="F194" s="74">
        <f>SUM(G194,H194)</f>
        <v>0</v>
      </c>
      <c r="G194" s="74"/>
      <c r="H194" s="74"/>
      <c r="I194" s="74">
        <f>SUM(J194,K194)</f>
        <v>0</v>
      </c>
      <c r="J194" s="74"/>
      <c r="K194" s="74"/>
      <c r="L194" s="74">
        <f>SUM(M194,N194)</f>
        <v>0</v>
      </c>
      <c r="M194" s="74"/>
      <c r="N194" s="74"/>
      <c r="O194" s="75">
        <f t="shared" si="84"/>
        <v>0</v>
      </c>
      <c r="P194" s="75">
        <f t="shared" si="85"/>
        <v>0</v>
      </c>
      <c r="Q194" s="75">
        <f t="shared" si="86"/>
        <v>0</v>
      </c>
      <c r="R194" s="74">
        <f>SUM(S194,T194)</f>
        <v>0</v>
      </c>
      <c r="S194" s="74"/>
      <c r="T194" s="74"/>
      <c r="U194" s="74">
        <f>SUM(V194,W194)</f>
        <v>0</v>
      </c>
      <c r="V194" s="74"/>
      <c r="W194" s="74"/>
      <c r="X194" s="71"/>
      <c r="Y194" s="64"/>
    </row>
    <row r="195" spans="1:25" ht="12.75">
      <c r="A195" s="68">
        <v>2730</v>
      </c>
      <c r="B195" s="68" t="s">
        <v>209</v>
      </c>
      <c r="C195" s="68" t="s">
        <v>193</v>
      </c>
      <c r="D195" s="68" t="s">
        <v>190</v>
      </c>
      <c r="E195" s="69" t="s">
        <v>469</v>
      </c>
      <c r="F195" s="74">
        <f aca="true" t="shared" si="120" ref="F195:N195">SUM(F197:F200)</f>
        <v>0</v>
      </c>
      <c r="G195" s="74">
        <f t="shared" si="120"/>
        <v>0</v>
      </c>
      <c r="H195" s="74">
        <f t="shared" si="120"/>
        <v>0</v>
      </c>
      <c r="I195" s="74">
        <f t="shared" si="120"/>
        <v>0</v>
      </c>
      <c r="J195" s="74">
        <f t="shared" si="120"/>
        <v>0</v>
      </c>
      <c r="K195" s="74">
        <f t="shared" si="120"/>
        <v>0</v>
      </c>
      <c r="L195" s="74">
        <f t="shared" si="120"/>
        <v>0</v>
      </c>
      <c r="M195" s="74">
        <f t="shared" si="120"/>
        <v>0</v>
      </c>
      <c r="N195" s="74">
        <f t="shared" si="120"/>
        <v>0</v>
      </c>
      <c r="O195" s="75">
        <f t="shared" si="84"/>
        <v>0</v>
      </c>
      <c r="P195" s="75">
        <f t="shared" si="85"/>
        <v>0</v>
      </c>
      <c r="Q195" s="75">
        <f t="shared" si="86"/>
        <v>0</v>
      </c>
      <c r="R195" s="74">
        <f aca="true" t="shared" si="121" ref="R195:W195">SUM(R197:R200)</f>
        <v>0</v>
      </c>
      <c r="S195" s="74">
        <f t="shared" si="121"/>
        <v>0</v>
      </c>
      <c r="T195" s="74">
        <f t="shared" si="121"/>
        <v>0</v>
      </c>
      <c r="U195" s="74">
        <f t="shared" si="121"/>
        <v>0</v>
      </c>
      <c r="V195" s="74">
        <f t="shared" si="121"/>
        <v>0</v>
      </c>
      <c r="W195" s="74">
        <f t="shared" si="121"/>
        <v>0</v>
      </c>
      <c r="X195" s="71"/>
      <c r="Y195" s="64"/>
    </row>
    <row r="196" spans="1:25" ht="12.75">
      <c r="A196" s="68"/>
      <c r="B196" s="68"/>
      <c r="C196" s="68"/>
      <c r="D196" s="68"/>
      <c r="E196" s="69" t="s">
        <v>344</v>
      </c>
      <c r="F196" s="76"/>
      <c r="G196" s="76"/>
      <c r="H196" s="76"/>
      <c r="I196" s="76"/>
      <c r="J196" s="76"/>
      <c r="K196" s="76"/>
      <c r="L196" s="76"/>
      <c r="M196" s="76"/>
      <c r="N196" s="76"/>
      <c r="O196" s="75"/>
      <c r="P196" s="75"/>
      <c r="Q196" s="75"/>
      <c r="R196" s="76"/>
      <c r="S196" s="76"/>
      <c r="T196" s="76"/>
      <c r="U196" s="76"/>
      <c r="V196" s="76"/>
      <c r="W196" s="76"/>
      <c r="X196" s="71"/>
      <c r="Y196" s="64"/>
    </row>
    <row r="197" spans="1:25" ht="12.75">
      <c r="A197" s="68">
        <v>2731</v>
      </c>
      <c r="B197" s="68" t="s">
        <v>209</v>
      </c>
      <c r="C197" s="68" t="s">
        <v>193</v>
      </c>
      <c r="D197" s="68" t="s">
        <v>191</v>
      </c>
      <c r="E197" s="69" t="s">
        <v>470</v>
      </c>
      <c r="F197" s="74">
        <f>SUM(G197,H197)</f>
        <v>0</v>
      </c>
      <c r="G197" s="74"/>
      <c r="H197" s="74"/>
      <c r="I197" s="74">
        <f>SUM(J197,K197)</f>
        <v>0</v>
      </c>
      <c r="J197" s="74"/>
      <c r="K197" s="74"/>
      <c r="L197" s="74">
        <f>SUM(M197,N197)</f>
        <v>0</v>
      </c>
      <c r="M197" s="74"/>
      <c r="N197" s="74"/>
      <c r="O197" s="75">
        <f t="shared" si="84"/>
        <v>0</v>
      </c>
      <c r="P197" s="75">
        <f t="shared" si="85"/>
        <v>0</v>
      </c>
      <c r="Q197" s="75">
        <f t="shared" si="86"/>
        <v>0</v>
      </c>
      <c r="R197" s="74">
        <f>SUM(S197,T197)</f>
        <v>0</v>
      </c>
      <c r="S197" s="74"/>
      <c r="T197" s="74"/>
      <c r="U197" s="74">
        <f>SUM(V197,W197)</f>
        <v>0</v>
      </c>
      <c r="V197" s="74"/>
      <c r="W197" s="74"/>
      <c r="X197" s="71"/>
      <c r="Y197" s="64"/>
    </row>
    <row r="198" spans="1:25" ht="12.75">
      <c r="A198" s="68">
        <v>2732</v>
      </c>
      <c r="B198" s="68" t="s">
        <v>209</v>
      </c>
      <c r="C198" s="68" t="s">
        <v>193</v>
      </c>
      <c r="D198" s="68" t="s">
        <v>199</v>
      </c>
      <c r="E198" s="69" t="s">
        <v>471</v>
      </c>
      <c r="F198" s="74">
        <f>SUM(G198,H198)</f>
        <v>0</v>
      </c>
      <c r="G198" s="74"/>
      <c r="H198" s="74"/>
      <c r="I198" s="74">
        <f>SUM(J198,K198)</f>
        <v>0</v>
      </c>
      <c r="J198" s="74"/>
      <c r="K198" s="74"/>
      <c r="L198" s="74">
        <f>SUM(M198,N198)</f>
        <v>0</v>
      </c>
      <c r="M198" s="74"/>
      <c r="N198" s="74"/>
      <c r="O198" s="75">
        <f t="shared" si="84"/>
        <v>0</v>
      </c>
      <c r="P198" s="75">
        <f t="shared" si="85"/>
        <v>0</v>
      </c>
      <c r="Q198" s="75">
        <f t="shared" si="86"/>
        <v>0</v>
      </c>
      <c r="R198" s="74">
        <f>SUM(S198,T198)</f>
        <v>0</v>
      </c>
      <c r="S198" s="74"/>
      <c r="T198" s="74"/>
      <c r="U198" s="74">
        <f>SUM(V198,W198)</f>
        <v>0</v>
      </c>
      <c r="V198" s="74"/>
      <c r="W198" s="74"/>
      <c r="X198" s="71"/>
      <c r="Y198" s="64"/>
    </row>
    <row r="199" spans="1:25" ht="25.5">
      <c r="A199" s="68">
        <v>2733</v>
      </c>
      <c r="B199" s="68" t="s">
        <v>209</v>
      </c>
      <c r="C199" s="68" t="s">
        <v>193</v>
      </c>
      <c r="D199" s="68" t="s">
        <v>193</v>
      </c>
      <c r="E199" s="69" t="s">
        <v>472</v>
      </c>
      <c r="F199" s="74">
        <f>SUM(G199,H199)</f>
        <v>0</v>
      </c>
      <c r="G199" s="74"/>
      <c r="H199" s="74"/>
      <c r="I199" s="74">
        <f>SUM(J199,K199)</f>
        <v>0</v>
      </c>
      <c r="J199" s="74"/>
      <c r="K199" s="74"/>
      <c r="L199" s="74">
        <f>SUM(M199,N199)</f>
        <v>0</v>
      </c>
      <c r="M199" s="74"/>
      <c r="N199" s="74"/>
      <c r="O199" s="75">
        <f t="shared" si="84"/>
        <v>0</v>
      </c>
      <c r="P199" s="75">
        <f t="shared" si="85"/>
        <v>0</v>
      </c>
      <c r="Q199" s="75">
        <f t="shared" si="86"/>
        <v>0</v>
      </c>
      <c r="R199" s="74">
        <f>SUM(S199,T199)</f>
        <v>0</v>
      </c>
      <c r="S199" s="74"/>
      <c r="T199" s="74"/>
      <c r="U199" s="74">
        <f>SUM(V199,W199)</f>
        <v>0</v>
      </c>
      <c r="V199" s="74"/>
      <c r="W199" s="74"/>
      <c r="X199" s="71"/>
      <c r="Y199" s="64"/>
    </row>
    <row r="200" spans="1:25" ht="25.5">
      <c r="A200" s="68">
        <v>2734</v>
      </c>
      <c r="B200" s="68" t="s">
        <v>209</v>
      </c>
      <c r="C200" s="68" t="s">
        <v>193</v>
      </c>
      <c r="D200" s="68" t="s">
        <v>205</v>
      </c>
      <c r="E200" s="69" t="s">
        <v>473</v>
      </c>
      <c r="F200" s="74">
        <f>SUM(G200,H200)</f>
        <v>0</v>
      </c>
      <c r="G200" s="74"/>
      <c r="H200" s="74"/>
      <c r="I200" s="74">
        <f>SUM(J200,K200)</f>
        <v>0</v>
      </c>
      <c r="J200" s="74"/>
      <c r="K200" s="74"/>
      <c r="L200" s="74">
        <f>SUM(M200,N200)</f>
        <v>0</v>
      </c>
      <c r="M200" s="74"/>
      <c r="N200" s="74"/>
      <c r="O200" s="75">
        <f t="shared" si="84"/>
        <v>0</v>
      </c>
      <c r="P200" s="75">
        <f t="shared" si="85"/>
        <v>0</v>
      </c>
      <c r="Q200" s="75">
        <f t="shared" si="86"/>
        <v>0</v>
      </c>
      <c r="R200" s="74">
        <f>SUM(S200,T200)</f>
        <v>0</v>
      </c>
      <c r="S200" s="74"/>
      <c r="T200" s="74"/>
      <c r="U200" s="74">
        <f>SUM(V200,W200)</f>
        <v>0</v>
      </c>
      <c r="V200" s="74"/>
      <c r="W200" s="74"/>
      <c r="X200" s="71"/>
      <c r="Y200" s="64"/>
    </row>
    <row r="201" spans="1:25" ht="12.75">
      <c r="A201" s="68">
        <v>2740</v>
      </c>
      <c r="B201" s="68" t="s">
        <v>209</v>
      </c>
      <c r="C201" s="68" t="s">
        <v>205</v>
      </c>
      <c r="D201" s="68" t="s">
        <v>190</v>
      </c>
      <c r="E201" s="69" t="s">
        <v>474</v>
      </c>
      <c r="F201" s="74">
        <f aca="true" t="shared" si="122" ref="F201:N201">SUM(F203)</f>
        <v>0</v>
      </c>
      <c r="G201" s="74">
        <f t="shared" si="122"/>
        <v>0</v>
      </c>
      <c r="H201" s="74">
        <f t="shared" si="122"/>
        <v>0</v>
      </c>
      <c r="I201" s="74">
        <f t="shared" si="122"/>
        <v>0</v>
      </c>
      <c r="J201" s="74">
        <f t="shared" si="122"/>
        <v>0</v>
      </c>
      <c r="K201" s="74">
        <f t="shared" si="122"/>
        <v>0</v>
      </c>
      <c r="L201" s="74">
        <f t="shared" si="122"/>
        <v>0</v>
      </c>
      <c r="M201" s="74">
        <f t="shared" si="122"/>
        <v>0</v>
      </c>
      <c r="N201" s="74">
        <f t="shared" si="122"/>
        <v>0</v>
      </c>
      <c r="O201" s="75">
        <f aca="true" t="shared" si="123" ref="O201:O263">L201-I201</f>
        <v>0</v>
      </c>
      <c r="P201" s="75">
        <f aca="true" t="shared" si="124" ref="P201:P263">M201-J201</f>
        <v>0</v>
      </c>
      <c r="Q201" s="75">
        <f aca="true" t="shared" si="125" ref="Q201:Q263">N201-K201</f>
        <v>0</v>
      </c>
      <c r="R201" s="74">
        <f aca="true" t="shared" si="126" ref="R201:W201">SUM(R203)</f>
        <v>0</v>
      </c>
      <c r="S201" s="74">
        <f t="shared" si="126"/>
        <v>0</v>
      </c>
      <c r="T201" s="74">
        <f t="shared" si="126"/>
        <v>0</v>
      </c>
      <c r="U201" s="74">
        <f t="shared" si="126"/>
        <v>0</v>
      </c>
      <c r="V201" s="74">
        <f t="shared" si="126"/>
        <v>0</v>
      </c>
      <c r="W201" s="74">
        <f t="shared" si="126"/>
        <v>0</v>
      </c>
      <c r="X201" s="71"/>
      <c r="Y201" s="64"/>
    </row>
    <row r="202" spans="1:25" ht="12.75">
      <c r="A202" s="68"/>
      <c r="B202" s="68"/>
      <c r="C202" s="68"/>
      <c r="D202" s="68"/>
      <c r="E202" s="69" t="s">
        <v>344</v>
      </c>
      <c r="F202" s="76"/>
      <c r="G202" s="76"/>
      <c r="H202" s="76"/>
      <c r="I202" s="76"/>
      <c r="J202" s="76"/>
      <c r="K202" s="76"/>
      <c r="L202" s="76"/>
      <c r="M202" s="76"/>
      <c r="N202" s="76"/>
      <c r="O202" s="75"/>
      <c r="P202" s="75"/>
      <c r="Q202" s="75"/>
      <c r="R202" s="76"/>
      <c r="S202" s="76"/>
      <c r="T202" s="76"/>
      <c r="U202" s="76"/>
      <c r="V202" s="76"/>
      <c r="W202" s="76"/>
      <c r="X202" s="71"/>
      <c r="Y202" s="64"/>
    </row>
    <row r="203" spans="1:25" ht="12.75">
      <c r="A203" s="68">
        <v>2741</v>
      </c>
      <c r="B203" s="68" t="s">
        <v>209</v>
      </c>
      <c r="C203" s="68" t="s">
        <v>205</v>
      </c>
      <c r="D203" s="68" t="s">
        <v>191</v>
      </c>
      <c r="E203" s="69" t="s">
        <v>474</v>
      </c>
      <c r="F203" s="74">
        <f>SUM(G203,H203)</f>
        <v>0</v>
      </c>
      <c r="G203" s="74"/>
      <c r="H203" s="74"/>
      <c r="I203" s="74">
        <f>SUM(J203,K203)</f>
        <v>0</v>
      </c>
      <c r="J203" s="74"/>
      <c r="K203" s="74"/>
      <c r="L203" s="74">
        <f>SUM(M203,N203)</f>
        <v>0</v>
      </c>
      <c r="M203" s="74"/>
      <c r="N203" s="74"/>
      <c r="O203" s="75">
        <f t="shared" si="123"/>
        <v>0</v>
      </c>
      <c r="P203" s="75">
        <f t="shared" si="124"/>
        <v>0</v>
      </c>
      <c r="Q203" s="75">
        <f t="shared" si="125"/>
        <v>0</v>
      </c>
      <c r="R203" s="74">
        <f>SUM(S203,T203)</f>
        <v>0</v>
      </c>
      <c r="S203" s="74"/>
      <c r="T203" s="74"/>
      <c r="U203" s="74">
        <f>SUM(V203,W203)</f>
        <v>0</v>
      </c>
      <c r="V203" s="74"/>
      <c r="W203" s="74"/>
      <c r="X203" s="71"/>
      <c r="Y203" s="64"/>
    </row>
    <row r="204" spans="1:25" ht="25.5">
      <c r="A204" s="68">
        <v>2750</v>
      </c>
      <c r="B204" s="68" t="s">
        <v>209</v>
      </c>
      <c r="C204" s="68" t="s">
        <v>195</v>
      </c>
      <c r="D204" s="68" t="s">
        <v>190</v>
      </c>
      <c r="E204" s="69" t="s">
        <v>475</v>
      </c>
      <c r="F204" s="74">
        <f aca="true" t="shared" si="127" ref="F204:N204">SUM(F206)</f>
        <v>0</v>
      </c>
      <c r="G204" s="74">
        <f t="shared" si="127"/>
        <v>0</v>
      </c>
      <c r="H204" s="74">
        <f t="shared" si="127"/>
        <v>0</v>
      </c>
      <c r="I204" s="74">
        <f t="shared" si="127"/>
        <v>0</v>
      </c>
      <c r="J204" s="74">
        <f t="shared" si="127"/>
        <v>0</v>
      </c>
      <c r="K204" s="74">
        <f t="shared" si="127"/>
        <v>0</v>
      </c>
      <c r="L204" s="74">
        <f t="shared" si="127"/>
        <v>0</v>
      </c>
      <c r="M204" s="74">
        <f t="shared" si="127"/>
        <v>0</v>
      </c>
      <c r="N204" s="74">
        <f t="shared" si="127"/>
        <v>0</v>
      </c>
      <c r="O204" s="75">
        <f t="shared" si="123"/>
        <v>0</v>
      </c>
      <c r="P204" s="75">
        <f t="shared" si="124"/>
        <v>0</v>
      </c>
      <c r="Q204" s="75">
        <f t="shared" si="125"/>
        <v>0</v>
      </c>
      <c r="R204" s="74">
        <f aca="true" t="shared" si="128" ref="R204:W204">SUM(R206)</f>
        <v>0</v>
      </c>
      <c r="S204" s="74">
        <f t="shared" si="128"/>
        <v>0</v>
      </c>
      <c r="T204" s="74">
        <f t="shared" si="128"/>
        <v>0</v>
      </c>
      <c r="U204" s="74">
        <f t="shared" si="128"/>
        <v>0</v>
      </c>
      <c r="V204" s="74">
        <f t="shared" si="128"/>
        <v>0</v>
      </c>
      <c r="W204" s="74">
        <f t="shared" si="128"/>
        <v>0</v>
      </c>
      <c r="X204" s="71"/>
      <c r="Y204" s="64"/>
    </row>
    <row r="205" spans="1:25" ht="12.75">
      <c r="A205" s="68"/>
      <c r="B205" s="68"/>
      <c r="C205" s="68"/>
      <c r="D205" s="68"/>
      <c r="E205" s="69" t="s">
        <v>344</v>
      </c>
      <c r="F205" s="76"/>
      <c r="G205" s="76"/>
      <c r="H205" s="76"/>
      <c r="I205" s="76"/>
      <c r="J205" s="76"/>
      <c r="K205" s="76"/>
      <c r="L205" s="76"/>
      <c r="M205" s="76"/>
      <c r="N205" s="76"/>
      <c r="O205" s="75"/>
      <c r="P205" s="75"/>
      <c r="Q205" s="75"/>
      <c r="R205" s="76"/>
      <c r="S205" s="76"/>
      <c r="T205" s="76"/>
      <c r="U205" s="76"/>
      <c r="V205" s="76"/>
      <c r="W205" s="76"/>
      <c r="X205" s="71"/>
      <c r="Y205" s="64"/>
    </row>
    <row r="206" spans="1:25" ht="25.5">
      <c r="A206" s="68">
        <v>2751</v>
      </c>
      <c r="B206" s="68" t="s">
        <v>209</v>
      </c>
      <c r="C206" s="68" t="s">
        <v>195</v>
      </c>
      <c r="D206" s="68" t="s">
        <v>191</v>
      </c>
      <c r="E206" s="69" t="s">
        <v>475</v>
      </c>
      <c r="F206" s="74">
        <f>SUM(G206,H206)</f>
        <v>0</v>
      </c>
      <c r="G206" s="74"/>
      <c r="H206" s="74"/>
      <c r="I206" s="74">
        <f>SUM(J206,K206)</f>
        <v>0</v>
      </c>
      <c r="J206" s="74"/>
      <c r="K206" s="74"/>
      <c r="L206" s="74">
        <f>SUM(M206,N206)</f>
        <v>0</v>
      </c>
      <c r="M206" s="74"/>
      <c r="N206" s="74"/>
      <c r="O206" s="75">
        <f t="shared" si="123"/>
        <v>0</v>
      </c>
      <c r="P206" s="75">
        <f t="shared" si="124"/>
        <v>0</v>
      </c>
      <c r="Q206" s="75">
        <f t="shared" si="125"/>
        <v>0</v>
      </c>
      <c r="R206" s="74">
        <f>SUM(S206,T206)</f>
        <v>0</v>
      </c>
      <c r="S206" s="74"/>
      <c r="T206" s="74"/>
      <c r="U206" s="74">
        <f>SUM(V206,W206)</f>
        <v>0</v>
      </c>
      <c r="V206" s="74"/>
      <c r="W206" s="74"/>
      <c r="X206" s="71"/>
      <c r="Y206" s="64"/>
    </row>
    <row r="207" spans="1:25" ht="12.75">
      <c r="A207" s="68">
        <v>2760</v>
      </c>
      <c r="B207" s="68" t="s">
        <v>209</v>
      </c>
      <c r="C207" s="68" t="s">
        <v>196</v>
      </c>
      <c r="D207" s="68" t="s">
        <v>190</v>
      </c>
      <c r="E207" s="69" t="s">
        <v>476</v>
      </c>
      <c r="F207" s="74">
        <f aca="true" t="shared" si="129" ref="F207:N207">SUM(F209:F210)</f>
        <v>0</v>
      </c>
      <c r="G207" s="74">
        <f t="shared" si="129"/>
        <v>0</v>
      </c>
      <c r="H207" s="74">
        <f t="shared" si="129"/>
        <v>0</v>
      </c>
      <c r="I207" s="74">
        <f t="shared" si="129"/>
        <v>0</v>
      </c>
      <c r="J207" s="74">
        <f t="shared" si="129"/>
        <v>0</v>
      </c>
      <c r="K207" s="74">
        <f t="shared" si="129"/>
        <v>0</v>
      </c>
      <c r="L207" s="74">
        <f t="shared" si="129"/>
        <v>0</v>
      </c>
      <c r="M207" s="74">
        <f t="shared" si="129"/>
        <v>0</v>
      </c>
      <c r="N207" s="74">
        <f t="shared" si="129"/>
        <v>0</v>
      </c>
      <c r="O207" s="75">
        <f t="shared" si="123"/>
        <v>0</v>
      </c>
      <c r="P207" s="75">
        <f t="shared" si="124"/>
        <v>0</v>
      </c>
      <c r="Q207" s="75">
        <f t="shared" si="125"/>
        <v>0</v>
      </c>
      <c r="R207" s="74">
        <f aca="true" t="shared" si="130" ref="R207:W207">SUM(R209:R210)</f>
        <v>0</v>
      </c>
      <c r="S207" s="74">
        <f t="shared" si="130"/>
        <v>0</v>
      </c>
      <c r="T207" s="74">
        <f t="shared" si="130"/>
        <v>0</v>
      </c>
      <c r="U207" s="74">
        <f t="shared" si="130"/>
        <v>0</v>
      </c>
      <c r="V207" s="74">
        <f t="shared" si="130"/>
        <v>0</v>
      </c>
      <c r="W207" s="74">
        <f t="shared" si="130"/>
        <v>0</v>
      </c>
      <c r="X207" s="71"/>
      <c r="Y207" s="64"/>
    </row>
    <row r="208" spans="1:25" ht="12.75">
      <c r="A208" s="68"/>
      <c r="B208" s="68"/>
      <c r="C208" s="68"/>
      <c r="D208" s="68"/>
      <c r="E208" s="69" t="s">
        <v>344</v>
      </c>
      <c r="F208" s="76"/>
      <c r="G208" s="76"/>
      <c r="H208" s="76"/>
      <c r="I208" s="76"/>
      <c r="J208" s="76"/>
      <c r="K208" s="76"/>
      <c r="L208" s="76"/>
      <c r="M208" s="76"/>
      <c r="N208" s="76"/>
      <c r="O208" s="75"/>
      <c r="P208" s="75"/>
      <c r="Q208" s="75"/>
      <c r="R208" s="76"/>
      <c r="S208" s="76"/>
      <c r="T208" s="76"/>
      <c r="U208" s="76"/>
      <c r="V208" s="76"/>
      <c r="W208" s="76"/>
      <c r="X208" s="71"/>
      <c r="Y208" s="64"/>
    </row>
    <row r="209" spans="1:25" ht="25.5">
      <c r="A209" s="68">
        <v>2761</v>
      </c>
      <c r="B209" s="68" t="s">
        <v>209</v>
      </c>
      <c r="C209" s="68" t="s">
        <v>196</v>
      </c>
      <c r="D209" s="68" t="s">
        <v>191</v>
      </c>
      <c r="E209" s="69" t="s">
        <v>477</v>
      </c>
      <c r="F209" s="74">
        <f>SUM(G209,H209)</f>
        <v>0</v>
      </c>
      <c r="G209" s="74"/>
      <c r="H209" s="74"/>
      <c r="I209" s="74">
        <f>SUM(J209,K209)</f>
        <v>0</v>
      </c>
      <c r="J209" s="74"/>
      <c r="K209" s="74"/>
      <c r="L209" s="74">
        <f>SUM(M209,N209)</f>
        <v>0</v>
      </c>
      <c r="M209" s="74"/>
      <c r="N209" s="74"/>
      <c r="O209" s="75">
        <f t="shared" si="123"/>
        <v>0</v>
      </c>
      <c r="P209" s="75">
        <f t="shared" si="124"/>
        <v>0</v>
      </c>
      <c r="Q209" s="75">
        <f t="shared" si="125"/>
        <v>0</v>
      </c>
      <c r="R209" s="74">
        <f>SUM(S209,T209)</f>
        <v>0</v>
      </c>
      <c r="S209" s="74"/>
      <c r="T209" s="74"/>
      <c r="U209" s="74">
        <f>SUM(V209,W209)</f>
        <v>0</v>
      </c>
      <c r="V209" s="74"/>
      <c r="W209" s="74"/>
      <c r="X209" s="71"/>
      <c r="Y209" s="64"/>
    </row>
    <row r="210" spans="1:25" ht="12.75">
      <c r="A210" s="68">
        <v>2762</v>
      </c>
      <c r="B210" s="68" t="s">
        <v>209</v>
      </c>
      <c r="C210" s="68" t="s">
        <v>196</v>
      </c>
      <c r="D210" s="68" t="s">
        <v>199</v>
      </c>
      <c r="E210" s="69" t="s">
        <v>476</v>
      </c>
      <c r="F210" s="74">
        <f>SUM(G210,H210)</f>
        <v>0</v>
      </c>
      <c r="G210" s="74"/>
      <c r="H210" s="74"/>
      <c r="I210" s="74">
        <f>SUM(J210,K210)</f>
        <v>0</v>
      </c>
      <c r="J210" s="74"/>
      <c r="K210" s="74"/>
      <c r="L210" s="74">
        <f>SUM(M210,N210)</f>
        <v>0</v>
      </c>
      <c r="M210" s="74"/>
      <c r="N210" s="74"/>
      <c r="O210" s="75">
        <f t="shared" si="123"/>
        <v>0</v>
      </c>
      <c r="P210" s="75">
        <f t="shared" si="124"/>
        <v>0</v>
      </c>
      <c r="Q210" s="75">
        <f t="shared" si="125"/>
        <v>0</v>
      </c>
      <c r="R210" s="74">
        <f>SUM(S210,T210)</f>
        <v>0</v>
      </c>
      <c r="S210" s="74"/>
      <c r="T210" s="74"/>
      <c r="U210" s="74">
        <f>SUM(V210,W210)</f>
        <v>0</v>
      </c>
      <c r="V210" s="74"/>
      <c r="W210" s="74"/>
      <c r="X210" s="71"/>
      <c r="Y210" s="64"/>
    </row>
    <row r="211" spans="1:25" ht="38.25">
      <c r="A211" s="68">
        <v>2800</v>
      </c>
      <c r="B211" s="68" t="s">
        <v>374</v>
      </c>
      <c r="C211" s="68" t="s">
        <v>190</v>
      </c>
      <c r="D211" s="68" t="s">
        <v>190</v>
      </c>
      <c r="E211" s="69" t="s">
        <v>478</v>
      </c>
      <c r="F211" s="384">
        <f aca="true" t="shared" si="131" ref="F211:N211">SUM(F213,F216,F225,F230,F235,F238)</f>
        <v>67538</v>
      </c>
      <c r="G211" s="384">
        <f t="shared" si="131"/>
        <v>53322.4</v>
      </c>
      <c r="H211" s="384">
        <f t="shared" si="131"/>
        <v>14215.6</v>
      </c>
      <c r="I211" s="384">
        <f t="shared" si="131"/>
        <v>73721</v>
      </c>
      <c r="J211" s="384">
        <f t="shared" si="131"/>
        <v>69656</v>
      </c>
      <c r="K211" s="384">
        <f t="shared" si="131"/>
        <v>4065</v>
      </c>
      <c r="L211" s="384">
        <f t="shared" si="131"/>
        <v>95701.8</v>
      </c>
      <c r="M211" s="384">
        <f t="shared" si="131"/>
        <v>79701.8</v>
      </c>
      <c r="N211" s="384">
        <f t="shared" si="131"/>
        <v>16000</v>
      </c>
      <c r="O211" s="385">
        <f t="shared" si="123"/>
        <v>21980.800000000003</v>
      </c>
      <c r="P211" s="385">
        <f t="shared" si="124"/>
        <v>10045.800000000003</v>
      </c>
      <c r="Q211" s="385">
        <f t="shared" si="125"/>
        <v>11935</v>
      </c>
      <c r="R211" s="384">
        <f aca="true" t="shared" si="132" ref="R211:W211">SUM(R213,R216,R225,R230,R235,R238)</f>
        <v>100134</v>
      </c>
      <c r="S211" s="384">
        <f t="shared" si="132"/>
        <v>65134</v>
      </c>
      <c r="T211" s="384">
        <f t="shared" si="132"/>
        <v>35000</v>
      </c>
      <c r="U211" s="384">
        <f t="shared" si="132"/>
        <v>133692</v>
      </c>
      <c r="V211" s="384">
        <f t="shared" si="132"/>
        <v>75192</v>
      </c>
      <c r="W211" s="384">
        <f t="shared" si="132"/>
        <v>58500</v>
      </c>
      <c r="X211" s="71"/>
      <c r="Y211" s="64"/>
    </row>
    <row r="212" spans="1:25" ht="12.75">
      <c r="A212" s="68"/>
      <c r="B212" s="68"/>
      <c r="C212" s="68"/>
      <c r="D212" s="68"/>
      <c r="E212" s="69" t="s">
        <v>344</v>
      </c>
      <c r="F212" s="387"/>
      <c r="G212" s="387"/>
      <c r="H212" s="387"/>
      <c r="I212" s="387"/>
      <c r="J212" s="387"/>
      <c r="K212" s="387"/>
      <c r="L212" s="387"/>
      <c r="M212" s="387"/>
      <c r="N212" s="387"/>
      <c r="O212" s="390"/>
      <c r="P212" s="390"/>
      <c r="Q212" s="390"/>
      <c r="R212" s="387"/>
      <c r="S212" s="387"/>
      <c r="T212" s="387"/>
      <c r="U212" s="387"/>
      <c r="V212" s="387"/>
      <c r="W212" s="387"/>
      <c r="X212" s="71"/>
      <c r="Y212" s="64"/>
    </row>
    <row r="213" spans="1:25" ht="12.75">
      <c r="A213" s="68">
        <v>2810</v>
      </c>
      <c r="B213" s="68" t="s">
        <v>374</v>
      </c>
      <c r="C213" s="68" t="s">
        <v>191</v>
      </c>
      <c r="D213" s="68" t="s">
        <v>190</v>
      </c>
      <c r="E213" s="69" t="s">
        <v>479</v>
      </c>
      <c r="F213" s="384">
        <f aca="true" t="shared" si="133" ref="F213:N213">SUM(F215)</f>
        <v>9739.800000000001</v>
      </c>
      <c r="G213" s="384">
        <f t="shared" si="133"/>
        <v>752.1</v>
      </c>
      <c r="H213" s="384">
        <f t="shared" si="133"/>
        <v>8987.7</v>
      </c>
      <c r="I213" s="384">
        <f t="shared" si="133"/>
        <v>9000</v>
      </c>
      <c r="J213" s="384">
        <f t="shared" si="133"/>
        <v>6000</v>
      </c>
      <c r="K213" s="384">
        <f t="shared" si="133"/>
        <v>3000</v>
      </c>
      <c r="L213" s="384">
        <f t="shared" si="133"/>
        <v>27545.8</v>
      </c>
      <c r="M213" s="384">
        <f t="shared" si="133"/>
        <v>12545.8</v>
      </c>
      <c r="N213" s="384">
        <f t="shared" si="133"/>
        <v>15000</v>
      </c>
      <c r="O213" s="385">
        <f t="shared" si="123"/>
        <v>18545.8</v>
      </c>
      <c r="P213" s="385">
        <f t="shared" si="124"/>
        <v>6545.799999999999</v>
      </c>
      <c r="Q213" s="385">
        <f t="shared" si="125"/>
        <v>12000</v>
      </c>
      <c r="R213" s="384">
        <f aca="true" t="shared" si="134" ref="R213:W213">SUM(R215)</f>
        <v>25100</v>
      </c>
      <c r="S213" s="384">
        <v>5100</v>
      </c>
      <c r="T213" s="384">
        <v>20000</v>
      </c>
      <c r="U213" s="384">
        <f t="shared" si="134"/>
        <v>45100</v>
      </c>
      <c r="V213" s="384">
        <f t="shared" si="134"/>
        <v>5100</v>
      </c>
      <c r="W213" s="384">
        <f t="shared" si="134"/>
        <v>40000</v>
      </c>
      <c r="X213" s="71"/>
      <c r="Y213" s="64"/>
    </row>
    <row r="214" spans="1:25" ht="12.75">
      <c r="A214" s="68"/>
      <c r="B214" s="68"/>
      <c r="C214" s="68"/>
      <c r="D214" s="68"/>
      <c r="E214" s="69" t="s">
        <v>344</v>
      </c>
      <c r="F214" s="387"/>
      <c r="G214" s="387"/>
      <c r="H214" s="387"/>
      <c r="I214" s="387"/>
      <c r="J214" s="387"/>
      <c r="K214" s="387"/>
      <c r="L214" s="387"/>
      <c r="M214" s="387"/>
      <c r="N214" s="387"/>
      <c r="O214" s="390"/>
      <c r="P214" s="390"/>
      <c r="Q214" s="390"/>
      <c r="R214" s="387"/>
      <c r="S214" s="387"/>
      <c r="T214" s="387"/>
      <c r="U214" s="387"/>
      <c r="V214" s="387"/>
      <c r="W214" s="387"/>
      <c r="X214" s="71"/>
      <c r="Y214" s="64"/>
    </row>
    <row r="215" spans="1:25" ht="12.75">
      <c r="A215" s="68">
        <v>2811</v>
      </c>
      <c r="B215" s="68" t="s">
        <v>374</v>
      </c>
      <c r="C215" s="68" t="s">
        <v>191</v>
      </c>
      <c r="D215" s="68" t="s">
        <v>191</v>
      </c>
      <c r="E215" s="69" t="s">
        <v>479</v>
      </c>
      <c r="F215" s="384">
        <f>SUM(G215,H215)</f>
        <v>9739.800000000001</v>
      </c>
      <c r="G215" s="384">
        <v>752.1</v>
      </c>
      <c r="H215" s="384">
        <v>8987.7</v>
      </c>
      <c r="I215" s="384">
        <f>SUM(J215,K215)</f>
        <v>9000</v>
      </c>
      <c r="J215" s="384">
        <v>6000</v>
      </c>
      <c r="K215" s="384">
        <v>3000</v>
      </c>
      <c r="L215" s="384">
        <f>SUM(M215,N215)</f>
        <v>27545.8</v>
      </c>
      <c r="M215" s="384">
        <v>12545.8</v>
      </c>
      <c r="N215" s="384">
        <v>15000</v>
      </c>
      <c r="O215" s="390">
        <f t="shared" si="123"/>
        <v>18545.8</v>
      </c>
      <c r="P215" s="390">
        <f t="shared" si="124"/>
        <v>6545.799999999999</v>
      </c>
      <c r="Q215" s="390">
        <f t="shared" si="125"/>
        <v>12000</v>
      </c>
      <c r="R215" s="384">
        <f>SUM(S215,T215)</f>
        <v>25100</v>
      </c>
      <c r="S215" s="384">
        <v>5100</v>
      </c>
      <c r="T215" s="384">
        <v>20000</v>
      </c>
      <c r="U215" s="384">
        <f>SUM(V215,W215)</f>
        <v>45100</v>
      </c>
      <c r="V215" s="384">
        <v>5100</v>
      </c>
      <c r="W215" s="384">
        <v>40000</v>
      </c>
      <c r="X215" s="71"/>
      <c r="Y215" s="64"/>
    </row>
    <row r="216" spans="1:25" ht="12.75">
      <c r="A216" s="68">
        <v>2820</v>
      </c>
      <c r="B216" s="68" t="s">
        <v>374</v>
      </c>
      <c r="C216" s="68" t="s">
        <v>199</v>
      </c>
      <c r="D216" s="68" t="s">
        <v>190</v>
      </c>
      <c r="E216" s="69" t="s">
        <v>480</v>
      </c>
      <c r="F216" s="384">
        <f aca="true" t="shared" si="135" ref="F216:N216">SUM(F218:F224)</f>
        <v>57798.2</v>
      </c>
      <c r="G216" s="384">
        <f t="shared" si="135"/>
        <v>52570.3</v>
      </c>
      <c r="H216" s="384">
        <f t="shared" si="135"/>
        <v>5227.9</v>
      </c>
      <c r="I216" s="384">
        <f t="shared" si="135"/>
        <v>64721</v>
      </c>
      <c r="J216" s="384">
        <f t="shared" si="135"/>
        <v>63656</v>
      </c>
      <c r="K216" s="384">
        <f t="shared" si="135"/>
        <v>1065</v>
      </c>
      <c r="L216" s="384">
        <f t="shared" si="135"/>
        <v>68156</v>
      </c>
      <c r="M216" s="384">
        <f t="shared" si="135"/>
        <v>67156</v>
      </c>
      <c r="N216" s="384">
        <f t="shared" si="135"/>
        <v>1000</v>
      </c>
      <c r="O216" s="385">
        <f t="shared" si="123"/>
        <v>3435</v>
      </c>
      <c r="P216" s="385">
        <f t="shared" si="124"/>
        <v>3500</v>
      </c>
      <c r="Q216" s="385">
        <f t="shared" si="125"/>
        <v>-65</v>
      </c>
      <c r="R216" s="384">
        <f aca="true" t="shared" si="136" ref="R216:W216">SUM(R218:R224)</f>
        <v>75034</v>
      </c>
      <c r="S216" s="384">
        <f t="shared" si="136"/>
        <v>60034</v>
      </c>
      <c r="T216" s="384">
        <f t="shared" si="136"/>
        <v>15000</v>
      </c>
      <c r="U216" s="384">
        <f t="shared" si="136"/>
        <v>88592</v>
      </c>
      <c r="V216" s="384">
        <f t="shared" si="136"/>
        <v>70092</v>
      </c>
      <c r="W216" s="384">
        <f t="shared" si="136"/>
        <v>18500</v>
      </c>
      <c r="X216" s="71"/>
      <c r="Y216" s="64"/>
    </row>
    <row r="217" spans="1:25" ht="12.75">
      <c r="A217" s="68"/>
      <c r="B217" s="68"/>
      <c r="C217" s="68"/>
      <c r="D217" s="68"/>
      <c r="E217" s="69" t="s">
        <v>344</v>
      </c>
      <c r="F217" s="76"/>
      <c r="G217" s="76"/>
      <c r="H217" s="76"/>
      <c r="I217" s="76"/>
      <c r="J217" s="76"/>
      <c r="K217" s="76"/>
      <c r="L217" s="76"/>
      <c r="M217" s="76"/>
      <c r="N217" s="76"/>
      <c r="O217" s="75"/>
      <c r="P217" s="75"/>
      <c r="Q217" s="75"/>
      <c r="R217" s="355">
        <v>75034</v>
      </c>
      <c r="S217" s="355">
        <v>60034</v>
      </c>
      <c r="T217" s="355">
        <v>15000</v>
      </c>
      <c r="U217" s="76"/>
      <c r="V217" s="76"/>
      <c r="W217" s="76"/>
      <c r="X217" s="71"/>
      <c r="Y217" s="64"/>
    </row>
    <row r="218" spans="1:25" ht="12.75">
      <c r="A218" s="68">
        <v>2821</v>
      </c>
      <c r="B218" s="68" t="s">
        <v>374</v>
      </c>
      <c r="C218" s="68" t="s">
        <v>199</v>
      </c>
      <c r="D218" s="68" t="s">
        <v>191</v>
      </c>
      <c r="E218" s="69" t="s">
        <v>481</v>
      </c>
      <c r="F218" s="74">
        <f aca="true" t="shared" si="137" ref="F218:F224">SUM(G218,H218)</f>
        <v>13862.9</v>
      </c>
      <c r="G218" s="74">
        <v>13862.9</v>
      </c>
      <c r="H218" s="74"/>
      <c r="I218" s="74">
        <f aca="true" t="shared" si="138" ref="I218:I224">SUM(J218,K218)</f>
        <v>17810</v>
      </c>
      <c r="J218" s="74">
        <v>17745</v>
      </c>
      <c r="K218" s="74">
        <v>65</v>
      </c>
      <c r="L218" s="74">
        <f aca="true" t="shared" si="139" ref="L218:L224">SUM(M218,N218)</f>
        <v>17745</v>
      </c>
      <c r="M218" s="74">
        <v>17745</v>
      </c>
      <c r="N218" s="74">
        <v>0</v>
      </c>
      <c r="O218" s="75">
        <f t="shared" si="123"/>
        <v>-65</v>
      </c>
      <c r="P218" s="75">
        <f t="shared" si="124"/>
        <v>0</v>
      </c>
      <c r="Q218" s="75">
        <f t="shared" si="125"/>
        <v>-65</v>
      </c>
      <c r="R218" s="74">
        <f aca="true" t="shared" si="140" ref="R218:R224">SUM(S218,T218)</f>
        <v>14092</v>
      </c>
      <c r="S218" s="74">
        <v>14092</v>
      </c>
      <c r="T218" s="74"/>
      <c r="U218" s="74">
        <f aca="true" t="shared" si="141" ref="U218:U224">SUM(V218,W218)</f>
        <v>14092</v>
      </c>
      <c r="V218" s="74">
        <v>14092</v>
      </c>
      <c r="W218" s="74"/>
      <c r="X218" s="71"/>
      <c r="Y218" s="64"/>
    </row>
    <row r="219" spans="1:25" ht="12.75">
      <c r="A219" s="68">
        <v>2822</v>
      </c>
      <c r="B219" s="68" t="s">
        <v>374</v>
      </c>
      <c r="C219" s="68" t="s">
        <v>199</v>
      </c>
      <c r="D219" s="68" t="s">
        <v>199</v>
      </c>
      <c r="E219" s="69" t="s">
        <v>482</v>
      </c>
      <c r="F219" s="74">
        <f t="shared" si="137"/>
        <v>0</v>
      </c>
      <c r="G219" s="74"/>
      <c r="H219" s="74"/>
      <c r="I219" s="74">
        <f t="shared" si="138"/>
        <v>0</v>
      </c>
      <c r="J219" s="74"/>
      <c r="K219" s="74"/>
      <c r="L219" s="74">
        <f t="shared" si="139"/>
        <v>0</v>
      </c>
      <c r="M219" s="74"/>
      <c r="N219" s="74"/>
      <c r="O219" s="75">
        <f t="shared" si="123"/>
        <v>0</v>
      </c>
      <c r="P219" s="75">
        <f t="shared" si="124"/>
        <v>0</v>
      </c>
      <c r="Q219" s="75">
        <f t="shared" si="125"/>
        <v>0</v>
      </c>
      <c r="R219" s="74">
        <f t="shared" si="140"/>
        <v>0</v>
      </c>
      <c r="S219" s="74"/>
      <c r="T219" s="74"/>
      <c r="U219" s="74">
        <f t="shared" si="141"/>
        <v>0</v>
      </c>
      <c r="V219" s="74"/>
      <c r="W219" s="74"/>
      <c r="X219" s="71"/>
      <c r="Y219" s="64"/>
    </row>
    <row r="220" spans="1:25" ht="12.75">
      <c r="A220" s="68">
        <v>2823</v>
      </c>
      <c r="B220" s="68" t="s">
        <v>374</v>
      </c>
      <c r="C220" s="68" t="s">
        <v>199</v>
      </c>
      <c r="D220" s="68" t="s">
        <v>193</v>
      </c>
      <c r="E220" s="69" t="s">
        <v>483</v>
      </c>
      <c r="F220" s="74">
        <f t="shared" si="137"/>
        <v>17436.8</v>
      </c>
      <c r="G220" s="74">
        <v>17436.8</v>
      </c>
      <c r="H220" s="74">
        <v>0</v>
      </c>
      <c r="I220" s="74">
        <f t="shared" si="138"/>
        <v>36461</v>
      </c>
      <c r="J220" s="74">
        <v>35461</v>
      </c>
      <c r="K220" s="74">
        <v>1000</v>
      </c>
      <c r="L220" s="74">
        <f t="shared" si="139"/>
        <v>36461</v>
      </c>
      <c r="M220" s="74">
        <v>35461</v>
      </c>
      <c r="N220" s="74">
        <v>1000</v>
      </c>
      <c r="O220" s="75">
        <f t="shared" si="123"/>
        <v>0</v>
      </c>
      <c r="P220" s="75">
        <f t="shared" si="124"/>
        <v>0</v>
      </c>
      <c r="Q220" s="75">
        <f t="shared" si="125"/>
        <v>0</v>
      </c>
      <c r="R220" s="74">
        <f t="shared" si="140"/>
        <v>23642</v>
      </c>
      <c r="S220" s="74">
        <v>19642</v>
      </c>
      <c r="T220" s="74">
        <v>4000</v>
      </c>
      <c r="U220" s="74">
        <f t="shared" si="141"/>
        <v>29000</v>
      </c>
      <c r="V220" s="74">
        <v>25000</v>
      </c>
      <c r="W220" s="74">
        <v>4000</v>
      </c>
      <c r="X220" s="71"/>
      <c r="Y220" s="64"/>
    </row>
    <row r="221" spans="1:25" ht="12.75">
      <c r="A221" s="68">
        <v>2824</v>
      </c>
      <c r="B221" s="68" t="s">
        <v>374</v>
      </c>
      <c r="C221" s="68" t="s">
        <v>199</v>
      </c>
      <c r="D221" s="68" t="s">
        <v>205</v>
      </c>
      <c r="E221" s="69" t="s">
        <v>484</v>
      </c>
      <c r="F221" s="74">
        <f t="shared" si="137"/>
        <v>4658.9</v>
      </c>
      <c r="G221" s="74">
        <v>4658.9</v>
      </c>
      <c r="H221" s="74">
        <v>0</v>
      </c>
      <c r="I221" s="74">
        <f t="shared" si="138"/>
        <v>7950</v>
      </c>
      <c r="J221" s="74">
        <v>7950</v>
      </c>
      <c r="K221" s="74">
        <v>0</v>
      </c>
      <c r="L221" s="74">
        <f t="shared" si="139"/>
        <v>7950</v>
      </c>
      <c r="M221" s="74">
        <v>7950</v>
      </c>
      <c r="N221" s="74">
        <v>0</v>
      </c>
      <c r="O221" s="75">
        <f t="shared" si="123"/>
        <v>0</v>
      </c>
      <c r="P221" s="75">
        <f t="shared" si="124"/>
        <v>0</v>
      </c>
      <c r="Q221" s="75">
        <f t="shared" si="125"/>
        <v>0</v>
      </c>
      <c r="R221" s="74">
        <f t="shared" si="140"/>
        <v>14800</v>
      </c>
      <c r="S221" s="74">
        <v>10300</v>
      </c>
      <c r="T221" s="74">
        <v>4500</v>
      </c>
      <c r="U221" s="74">
        <f t="shared" si="141"/>
        <v>19500</v>
      </c>
      <c r="V221" s="74">
        <v>15000</v>
      </c>
      <c r="W221" s="74">
        <v>4500</v>
      </c>
      <c r="X221" s="71"/>
      <c r="Y221" s="64"/>
    </row>
    <row r="222" spans="1:25" ht="12.75">
      <c r="A222" s="68">
        <v>2825</v>
      </c>
      <c r="B222" s="68" t="s">
        <v>374</v>
      </c>
      <c r="C222" s="68" t="s">
        <v>199</v>
      </c>
      <c r="D222" s="68" t="s">
        <v>195</v>
      </c>
      <c r="E222" s="69" t="s">
        <v>485</v>
      </c>
      <c r="F222" s="74">
        <f t="shared" si="137"/>
        <v>0</v>
      </c>
      <c r="G222" s="74"/>
      <c r="H222" s="74"/>
      <c r="I222" s="74">
        <f t="shared" si="138"/>
        <v>0</v>
      </c>
      <c r="J222" s="74"/>
      <c r="K222" s="74"/>
      <c r="L222" s="74">
        <f t="shared" si="139"/>
        <v>0</v>
      </c>
      <c r="M222" s="74"/>
      <c r="N222" s="74"/>
      <c r="O222" s="75">
        <f t="shared" si="123"/>
        <v>0</v>
      </c>
      <c r="P222" s="75">
        <f t="shared" si="124"/>
        <v>0</v>
      </c>
      <c r="Q222" s="75">
        <f t="shared" si="125"/>
        <v>0</v>
      </c>
      <c r="R222" s="74">
        <f t="shared" si="140"/>
        <v>0</v>
      </c>
      <c r="S222" s="74"/>
      <c r="T222" s="74"/>
      <c r="U222" s="74">
        <f t="shared" si="141"/>
        <v>0</v>
      </c>
      <c r="V222" s="74"/>
      <c r="W222" s="74"/>
      <c r="X222" s="71"/>
      <c r="Y222" s="64"/>
    </row>
    <row r="223" spans="1:25" ht="12.75">
      <c r="A223" s="68">
        <v>2826</v>
      </c>
      <c r="B223" s="68" t="s">
        <v>374</v>
      </c>
      <c r="C223" s="68" t="s">
        <v>199</v>
      </c>
      <c r="D223" s="68" t="s">
        <v>196</v>
      </c>
      <c r="E223" s="69" t="s">
        <v>486</v>
      </c>
      <c r="F223" s="74">
        <f t="shared" si="137"/>
        <v>0</v>
      </c>
      <c r="G223" s="74"/>
      <c r="H223" s="74"/>
      <c r="I223" s="74">
        <f t="shared" si="138"/>
        <v>0</v>
      </c>
      <c r="J223" s="74"/>
      <c r="K223" s="74"/>
      <c r="L223" s="74">
        <f t="shared" si="139"/>
        <v>0</v>
      </c>
      <c r="M223" s="74"/>
      <c r="N223" s="74"/>
      <c r="O223" s="75">
        <f t="shared" si="123"/>
        <v>0</v>
      </c>
      <c r="P223" s="75">
        <f t="shared" si="124"/>
        <v>0</v>
      </c>
      <c r="Q223" s="75">
        <f t="shared" si="125"/>
        <v>0</v>
      </c>
      <c r="R223" s="74">
        <f t="shared" si="140"/>
        <v>0</v>
      </c>
      <c r="S223" s="74"/>
      <c r="T223" s="74"/>
      <c r="U223" s="74">
        <f t="shared" si="141"/>
        <v>0</v>
      </c>
      <c r="V223" s="74"/>
      <c r="W223" s="74"/>
      <c r="X223" s="71"/>
      <c r="Y223" s="64"/>
    </row>
    <row r="224" spans="1:25" ht="25.5">
      <c r="A224" s="68">
        <v>2827</v>
      </c>
      <c r="B224" s="68" t="s">
        <v>374</v>
      </c>
      <c r="C224" s="68" t="s">
        <v>199</v>
      </c>
      <c r="D224" s="68" t="s">
        <v>209</v>
      </c>
      <c r="E224" s="69" t="s">
        <v>487</v>
      </c>
      <c r="F224" s="384">
        <f t="shared" si="137"/>
        <v>21839.6</v>
      </c>
      <c r="G224" s="384">
        <v>16611.7</v>
      </c>
      <c r="H224" s="384">
        <v>5227.9</v>
      </c>
      <c r="I224" s="384">
        <f t="shared" si="138"/>
        <v>2500</v>
      </c>
      <c r="J224" s="384">
        <v>2500</v>
      </c>
      <c r="K224" s="384">
        <v>0</v>
      </c>
      <c r="L224" s="384">
        <f t="shared" si="139"/>
        <v>6000</v>
      </c>
      <c r="M224" s="384">
        <v>6000</v>
      </c>
      <c r="N224" s="384">
        <v>0</v>
      </c>
      <c r="O224" s="385">
        <f t="shared" si="123"/>
        <v>3500</v>
      </c>
      <c r="P224" s="385">
        <f t="shared" si="124"/>
        <v>3500</v>
      </c>
      <c r="Q224" s="385">
        <f t="shared" si="125"/>
        <v>0</v>
      </c>
      <c r="R224" s="384">
        <f t="shared" si="140"/>
        <v>22500</v>
      </c>
      <c r="S224" s="384">
        <v>16000</v>
      </c>
      <c r="T224" s="384">
        <v>6500</v>
      </c>
      <c r="U224" s="384">
        <f t="shared" si="141"/>
        <v>26000</v>
      </c>
      <c r="V224" s="384">
        <v>16000</v>
      </c>
      <c r="W224" s="384">
        <v>10000</v>
      </c>
      <c r="X224" s="71"/>
      <c r="Y224" s="64"/>
    </row>
    <row r="225" spans="1:25" ht="25.5">
      <c r="A225" s="68">
        <v>2830</v>
      </c>
      <c r="B225" s="68" t="s">
        <v>374</v>
      </c>
      <c r="C225" s="68" t="s">
        <v>193</v>
      </c>
      <c r="D225" s="68" t="s">
        <v>190</v>
      </c>
      <c r="E225" s="69" t="s">
        <v>488</v>
      </c>
      <c r="F225" s="74">
        <f aca="true" t="shared" si="142" ref="F225:N225">SUM(F227:F229)</f>
        <v>0</v>
      </c>
      <c r="G225" s="74">
        <f t="shared" si="142"/>
        <v>0</v>
      </c>
      <c r="H225" s="74">
        <f t="shared" si="142"/>
        <v>0</v>
      </c>
      <c r="I225" s="74">
        <f t="shared" si="142"/>
        <v>0</v>
      </c>
      <c r="J225" s="74">
        <f t="shared" si="142"/>
        <v>0</v>
      </c>
      <c r="K225" s="74">
        <f t="shared" si="142"/>
        <v>0</v>
      </c>
      <c r="L225" s="74">
        <f t="shared" si="142"/>
        <v>0</v>
      </c>
      <c r="M225" s="74">
        <f t="shared" si="142"/>
        <v>0</v>
      </c>
      <c r="N225" s="74">
        <f t="shared" si="142"/>
        <v>0</v>
      </c>
      <c r="O225" s="75">
        <f t="shared" si="123"/>
        <v>0</v>
      </c>
      <c r="P225" s="75">
        <f t="shared" si="124"/>
        <v>0</v>
      </c>
      <c r="Q225" s="75">
        <f t="shared" si="125"/>
        <v>0</v>
      </c>
      <c r="R225" s="74">
        <f aca="true" t="shared" si="143" ref="R225:W225">SUM(R227:R229)</f>
        <v>0</v>
      </c>
      <c r="S225" s="74">
        <f t="shared" si="143"/>
        <v>0</v>
      </c>
      <c r="T225" s="74">
        <f t="shared" si="143"/>
        <v>0</v>
      </c>
      <c r="U225" s="74">
        <f t="shared" si="143"/>
        <v>0</v>
      </c>
      <c r="V225" s="74">
        <f t="shared" si="143"/>
        <v>0</v>
      </c>
      <c r="W225" s="74">
        <f t="shared" si="143"/>
        <v>0</v>
      </c>
      <c r="X225" s="71"/>
      <c r="Y225" s="64"/>
    </row>
    <row r="226" spans="1:25" ht="12.75">
      <c r="A226" s="68"/>
      <c r="B226" s="68"/>
      <c r="C226" s="68"/>
      <c r="D226" s="68"/>
      <c r="E226" s="69" t="s">
        <v>344</v>
      </c>
      <c r="F226" s="76"/>
      <c r="G226" s="76"/>
      <c r="H226" s="76"/>
      <c r="I226" s="76"/>
      <c r="J226" s="76"/>
      <c r="K226" s="76"/>
      <c r="L226" s="76"/>
      <c r="M226" s="76"/>
      <c r="N226" s="76"/>
      <c r="O226" s="75"/>
      <c r="P226" s="75"/>
      <c r="Q226" s="75"/>
      <c r="R226" s="76"/>
      <c r="S226" s="76"/>
      <c r="T226" s="76"/>
      <c r="U226" s="76"/>
      <c r="V226" s="76"/>
      <c r="W226" s="76"/>
      <c r="X226" s="71"/>
      <c r="Y226" s="64"/>
    </row>
    <row r="227" spans="1:25" ht="12.75">
      <c r="A227" s="68">
        <v>2831</v>
      </c>
      <c r="B227" s="68" t="s">
        <v>374</v>
      </c>
      <c r="C227" s="68" t="s">
        <v>193</v>
      </c>
      <c r="D227" s="68" t="s">
        <v>191</v>
      </c>
      <c r="E227" s="69" t="s">
        <v>489</v>
      </c>
      <c r="F227" s="74">
        <f>SUM(G227,H227)</f>
        <v>0</v>
      </c>
      <c r="G227" s="74"/>
      <c r="H227" s="74"/>
      <c r="I227" s="74">
        <f>SUM(J227,K227)</f>
        <v>0</v>
      </c>
      <c r="J227" s="74"/>
      <c r="K227" s="74"/>
      <c r="L227" s="74">
        <f>SUM(M227,N227)</f>
        <v>0</v>
      </c>
      <c r="M227" s="74"/>
      <c r="N227" s="74"/>
      <c r="O227" s="75">
        <f t="shared" si="123"/>
        <v>0</v>
      </c>
      <c r="P227" s="75">
        <f t="shared" si="124"/>
        <v>0</v>
      </c>
      <c r="Q227" s="75">
        <f t="shared" si="125"/>
        <v>0</v>
      </c>
      <c r="R227" s="74">
        <f>SUM(S227,T227)</f>
        <v>0</v>
      </c>
      <c r="S227" s="74"/>
      <c r="T227" s="74"/>
      <c r="U227" s="74">
        <f>SUM(V227,W227)</f>
        <v>0</v>
      </c>
      <c r="V227" s="74"/>
      <c r="W227" s="74"/>
      <c r="X227" s="71"/>
      <c r="Y227" s="64"/>
    </row>
    <row r="228" spans="1:25" ht="12.75">
      <c r="A228" s="68">
        <v>2832</v>
      </c>
      <c r="B228" s="68" t="s">
        <v>374</v>
      </c>
      <c r="C228" s="68" t="s">
        <v>193</v>
      </c>
      <c r="D228" s="68" t="s">
        <v>199</v>
      </c>
      <c r="E228" s="69" t="s">
        <v>490</v>
      </c>
      <c r="F228" s="74">
        <f>SUM(G228,H228)</f>
        <v>0</v>
      </c>
      <c r="G228" s="74"/>
      <c r="H228" s="74"/>
      <c r="I228" s="74">
        <f>SUM(J228,K228)</f>
        <v>0</v>
      </c>
      <c r="J228" s="74"/>
      <c r="K228" s="74"/>
      <c r="L228" s="74">
        <f>SUM(M228,N228)</f>
        <v>0</v>
      </c>
      <c r="M228" s="74"/>
      <c r="N228" s="74"/>
      <c r="O228" s="75">
        <f t="shared" si="123"/>
        <v>0</v>
      </c>
      <c r="P228" s="75">
        <f t="shared" si="124"/>
        <v>0</v>
      </c>
      <c r="Q228" s="75">
        <f t="shared" si="125"/>
        <v>0</v>
      </c>
      <c r="R228" s="74">
        <f>SUM(S228,T228)</f>
        <v>0</v>
      </c>
      <c r="S228" s="74"/>
      <c r="T228" s="74"/>
      <c r="U228" s="74">
        <f>SUM(V228,W228)</f>
        <v>0</v>
      </c>
      <c r="V228" s="74"/>
      <c r="W228" s="74"/>
      <c r="X228" s="71"/>
      <c r="Y228" s="64"/>
    </row>
    <row r="229" spans="1:25" ht="12.75">
      <c r="A229" s="68">
        <v>2833</v>
      </c>
      <c r="B229" s="68" t="s">
        <v>374</v>
      </c>
      <c r="C229" s="68" t="s">
        <v>193</v>
      </c>
      <c r="D229" s="68" t="s">
        <v>193</v>
      </c>
      <c r="E229" s="69" t="s">
        <v>491</v>
      </c>
      <c r="F229" s="74">
        <f>SUM(G229,H229)</f>
        <v>0</v>
      </c>
      <c r="G229" s="74"/>
      <c r="H229" s="74"/>
      <c r="I229" s="74">
        <f>SUM(J229,K229)</f>
        <v>0</v>
      </c>
      <c r="J229" s="74"/>
      <c r="K229" s="74"/>
      <c r="L229" s="74">
        <f>SUM(M229,N229)</f>
        <v>0</v>
      </c>
      <c r="M229" s="74"/>
      <c r="N229" s="74"/>
      <c r="O229" s="75">
        <f t="shared" si="123"/>
        <v>0</v>
      </c>
      <c r="P229" s="75">
        <f t="shared" si="124"/>
        <v>0</v>
      </c>
      <c r="Q229" s="75">
        <f t="shared" si="125"/>
        <v>0</v>
      </c>
      <c r="R229" s="74">
        <f>SUM(S229,T229)</f>
        <v>0</v>
      </c>
      <c r="S229" s="74"/>
      <c r="T229" s="74"/>
      <c r="U229" s="74">
        <f>SUM(V229,W229)</f>
        <v>0</v>
      </c>
      <c r="V229" s="74"/>
      <c r="W229" s="74"/>
      <c r="X229" s="71"/>
      <c r="Y229" s="64"/>
    </row>
    <row r="230" spans="1:25" ht="12.75">
      <c r="A230" s="68">
        <v>2840</v>
      </c>
      <c r="B230" s="68" t="s">
        <v>374</v>
      </c>
      <c r="C230" s="68" t="s">
        <v>205</v>
      </c>
      <c r="D230" s="68" t="s">
        <v>190</v>
      </c>
      <c r="E230" s="69" t="s">
        <v>492</v>
      </c>
      <c r="F230" s="74">
        <f aca="true" t="shared" si="144" ref="F230:N230">SUM(F232:F234)</f>
        <v>0</v>
      </c>
      <c r="G230" s="74">
        <f t="shared" si="144"/>
        <v>0</v>
      </c>
      <c r="H230" s="74">
        <f t="shared" si="144"/>
        <v>0</v>
      </c>
      <c r="I230" s="74">
        <f t="shared" si="144"/>
        <v>0</v>
      </c>
      <c r="J230" s="74">
        <f t="shared" si="144"/>
        <v>0</v>
      </c>
      <c r="K230" s="74">
        <f t="shared" si="144"/>
        <v>0</v>
      </c>
      <c r="L230" s="74">
        <f t="shared" si="144"/>
        <v>0</v>
      </c>
      <c r="M230" s="74">
        <f t="shared" si="144"/>
        <v>0</v>
      </c>
      <c r="N230" s="74">
        <f t="shared" si="144"/>
        <v>0</v>
      </c>
      <c r="O230" s="75">
        <f t="shared" si="123"/>
        <v>0</v>
      </c>
      <c r="P230" s="75">
        <f t="shared" si="124"/>
        <v>0</v>
      </c>
      <c r="Q230" s="75">
        <f t="shared" si="125"/>
        <v>0</v>
      </c>
      <c r="R230" s="74">
        <f aca="true" t="shared" si="145" ref="R230:W230">SUM(R232:R234)</f>
        <v>0</v>
      </c>
      <c r="S230" s="74">
        <f t="shared" si="145"/>
        <v>0</v>
      </c>
      <c r="T230" s="74">
        <f t="shared" si="145"/>
        <v>0</v>
      </c>
      <c r="U230" s="74">
        <f t="shared" si="145"/>
        <v>0</v>
      </c>
      <c r="V230" s="74">
        <f t="shared" si="145"/>
        <v>0</v>
      </c>
      <c r="W230" s="74">
        <f t="shared" si="145"/>
        <v>0</v>
      </c>
      <c r="X230" s="71"/>
      <c r="Y230" s="64"/>
    </row>
    <row r="231" spans="1:25" ht="12.75">
      <c r="A231" s="68"/>
      <c r="B231" s="68"/>
      <c r="C231" s="68"/>
      <c r="D231" s="68"/>
      <c r="E231" s="69" t="s">
        <v>344</v>
      </c>
      <c r="F231" s="76"/>
      <c r="G231" s="76"/>
      <c r="H231" s="76"/>
      <c r="I231" s="76"/>
      <c r="J231" s="76"/>
      <c r="K231" s="76"/>
      <c r="L231" s="76"/>
      <c r="M231" s="76"/>
      <c r="N231" s="76"/>
      <c r="O231" s="75"/>
      <c r="P231" s="75"/>
      <c r="Q231" s="75"/>
      <c r="R231" s="76"/>
      <c r="S231" s="76"/>
      <c r="T231" s="76"/>
      <c r="U231" s="76"/>
      <c r="V231" s="76"/>
      <c r="W231" s="76"/>
      <c r="X231" s="71"/>
      <c r="Y231" s="64"/>
    </row>
    <row r="232" spans="1:25" ht="12.75">
      <c r="A232" s="68">
        <v>2841</v>
      </c>
      <c r="B232" s="68" t="s">
        <v>374</v>
      </c>
      <c r="C232" s="68" t="s">
        <v>205</v>
      </c>
      <c r="D232" s="68" t="s">
        <v>191</v>
      </c>
      <c r="E232" s="69" t="s">
        <v>493</v>
      </c>
      <c r="F232" s="74">
        <f>SUM(G232,H232)</f>
        <v>0</v>
      </c>
      <c r="G232" s="74"/>
      <c r="H232" s="74"/>
      <c r="I232" s="74">
        <f>SUM(J232,K232)</f>
        <v>0</v>
      </c>
      <c r="J232" s="74"/>
      <c r="K232" s="74"/>
      <c r="L232" s="74">
        <f>SUM(M232,N232)</f>
        <v>0</v>
      </c>
      <c r="M232" s="74"/>
      <c r="N232" s="74"/>
      <c r="O232" s="75">
        <f t="shared" si="123"/>
        <v>0</v>
      </c>
      <c r="P232" s="75">
        <f t="shared" si="124"/>
        <v>0</v>
      </c>
      <c r="Q232" s="75">
        <f t="shared" si="125"/>
        <v>0</v>
      </c>
      <c r="R232" s="74">
        <f>SUM(S232,T232)</f>
        <v>0</v>
      </c>
      <c r="S232" s="74"/>
      <c r="T232" s="74"/>
      <c r="U232" s="74">
        <f>SUM(V232,W232)</f>
        <v>0</v>
      </c>
      <c r="V232" s="74"/>
      <c r="W232" s="74"/>
      <c r="X232" s="71"/>
      <c r="Y232" s="64"/>
    </row>
    <row r="233" spans="1:25" ht="25.5">
      <c r="A233" s="68">
        <v>2842</v>
      </c>
      <c r="B233" s="68" t="s">
        <v>374</v>
      </c>
      <c r="C233" s="68" t="s">
        <v>205</v>
      </c>
      <c r="D233" s="68" t="s">
        <v>199</v>
      </c>
      <c r="E233" s="69" t="s">
        <v>494</v>
      </c>
      <c r="F233" s="74">
        <f>SUM(G233,H233)</f>
        <v>0</v>
      </c>
      <c r="G233" s="74"/>
      <c r="H233" s="74"/>
      <c r="I233" s="74">
        <f>SUM(J233,K233)</f>
        <v>0</v>
      </c>
      <c r="J233" s="74"/>
      <c r="K233" s="74"/>
      <c r="L233" s="74">
        <f>SUM(M233,N233)</f>
        <v>0</v>
      </c>
      <c r="M233" s="74"/>
      <c r="N233" s="74"/>
      <c r="O233" s="75">
        <f t="shared" si="123"/>
        <v>0</v>
      </c>
      <c r="P233" s="75">
        <f t="shared" si="124"/>
        <v>0</v>
      </c>
      <c r="Q233" s="75">
        <f t="shared" si="125"/>
        <v>0</v>
      </c>
      <c r="R233" s="74">
        <f>SUM(S233,T233)</f>
        <v>0</v>
      </c>
      <c r="S233" s="74"/>
      <c r="T233" s="74"/>
      <c r="U233" s="74">
        <f>SUM(V233,W233)</f>
        <v>0</v>
      </c>
      <c r="V233" s="74"/>
      <c r="W233" s="74"/>
      <c r="X233" s="71"/>
      <c r="Y233" s="64"/>
    </row>
    <row r="234" spans="1:25" ht="12.75">
      <c r="A234" s="68">
        <v>2843</v>
      </c>
      <c r="B234" s="68" t="s">
        <v>374</v>
      </c>
      <c r="C234" s="68" t="s">
        <v>205</v>
      </c>
      <c r="D234" s="68" t="s">
        <v>193</v>
      </c>
      <c r="E234" s="69" t="s">
        <v>492</v>
      </c>
      <c r="F234" s="74">
        <f>SUM(G234,H234)</f>
        <v>0</v>
      </c>
      <c r="G234" s="74"/>
      <c r="H234" s="74"/>
      <c r="I234" s="74">
        <f>SUM(J234,K234)</f>
        <v>0</v>
      </c>
      <c r="J234" s="74"/>
      <c r="K234" s="74"/>
      <c r="L234" s="74">
        <f>SUM(M234,N234)</f>
        <v>0</v>
      </c>
      <c r="M234" s="74"/>
      <c r="N234" s="74"/>
      <c r="O234" s="75">
        <f t="shared" si="123"/>
        <v>0</v>
      </c>
      <c r="P234" s="75">
        <f t="shared" si="124"/>
        <v>0</v>
      </c>
      <c r="Q234" s="75">
        <f t="shared" si="125"/>
        <v>0</v>
      </c>
      <c r="R234" s="74">
        <f>SUM(S234,T234)</f>
        <v>0</v>
      </c>
      <c r="S234" s="74"/>
      <c r="T234" s="74"/>
      <c r="U234" s="74">
        <f>SUM(V234,W234)</f>
        <v>0</v>
      </c>
      <c r="V234" s="74"/>
      <c r="W234" s="74"/>
      <c r="X234" s="71"/>
      <c r="Y234" s="64"/>
    </row>
    <row r="235" spans="1:25" ht="25.5">
      <c r="A235" s="68">
        <v>2850</v>
      </c>
      <c r="B235" s="68" t="s">
        <v>374</v>
      </c>
      <c r="C235" s="68" t="s">
        <v>195</v>
      </c>
      <c r="D235" s="68" t="s">
        <v>190</v>
      </c>
      <c r="E235" s="69" t="s">
        <v>495</v>
      </c>
      <c r="F235" s="74">
        <f aca="true" t="shared" si="146" ref="F235:N235">SUM(F237)</f>
        <v>0</v>
      </c>
      <c r="G235" s="74">
        <f t="shared" si="146"/>
        <v>0</v>
      </c>
      <c r="H235" s="74">
        <f t="shared" si="146"/>
        <v>0</v>
      </c>
      <c r="I235" s="74">
        <f t="shared" si="146"/>
        <v>0</v>
      </c>
      <c r="J235" s="74">
        <f t="shared" si="146"/>
        <v>0</v>
      </c>
      <c r="K235" s="74">
        <f t="shared" si="146"/>
        <v>0</v>
      </c>
      <c r="L235" s="74">
        <f t="shared" si="146"/>
        <v>0</v>
      </c>
      <c r="M235" s="74">
        <f t="shared" si="146"/>
        <v>0</v>
      </c>
      <c r="N235" s="74">
        <f t="shared" si="146"/>
        <v>0</v>
      </c>
      <c r="O235" s="75">
        <f t="shared" si="123"/>
        <v>0</v>
      </c>
      <c r="P235" s="75">
        <f t="shared" si="124"/>
        <v>0</v>
      </c>
      <c r="Q235" s="75">
        <f t="shared" si="125"/>
        <v>0</v>
      </c>
      <c r="R235" s="74">
        <f aca="true" t="shared" si="147" ref="R235:W235">SUM(R237)</f>
        <v>0</v>
      </c>
      <c r="S235" s="74">
        <f t="shared" si="147"/>
        <v>0</v>
      </c>
      <c r="T235" s="74">
        <f t="shared" si="147"/>
        <v>0</v>
      </c>
      <c r="U235" s="74">
        <f t="shared" si="147"/>
        <v>0</v>
      </c>
      <c r="V235" s="74">
        <f t="shared" si="147"/>
        <v>0</v>
      </c>
      <c r="W235" s="74">
        <f t="shared" si="147"/>
        <v>0</v>
      </c>
      <c r="X235" s="71"/>
      <c r="Y235" s="64"/>
    </row>
    <row r="236" spans="1:25" ht="12.75">
      <c r="A236" s="68"/>
      <c r="B236" s="68"/>
      <c r="C236" s="68"/>
      <c r="D236" s="68"/>
      <c r="E236" s="69" t="s">
        <v>344</v>
      </c>
      <c r="F236" s="76"/>
      <c r="G236" s="76"/>
      <c r="H236" s="76"/>
      <c r="I236" s="76"/>
      <c r="J236" s="76"/>
      <c r="K236" s="76"/>
      <c r="L236" s="76"/>
      <c r="M236" s="76"/>
      <c r="N236" s="76"/>
      <c r="O236" s="75"/>
      <c r="P236" s="75"/>
      <c r="Q236" s="75"/>
      <c r="R236" s="76"/>
      <c r="S236" s="76"/>
      <c r="T236" s="76"/>
      <c r="U236" s="76"/>
      <c r="V236" s="76"/>
      <c r="W236" s="76"/>
      <c r="X236" s="71"/>
      <c r="Y236" s="64"/>
    </row>
    <row r="237" spans="1:25" ht="25.5">
      <c r="A237" s="68">
        <v>2851</v>
      </c>
      <c r="B237" s="68" t="s">
        <v>374</v>
      </c>
      <c r="C237" s="68" t="s">
        <v>195</v>
      </c>
      <c r="D237" s="68" t="s">
        <v>191</v>
      </c>
      <c r="E237" s="69" t="s">
        <v>495</v>
      </c>
      <c r="F237" s="74">
        <f>SUM(G237,H237)</f>
        <v>0</v>
      </c>
      <c r="G237" s="74"/>
      <c r="H237" s="74"/>
      <c r="I237" s="74">
        <f>SUM(J237,K237)</f>
        <v>0</v>
      </c>
      <c r="J237" s="74"/>
      <c r="K237" s="74"/>
      <c r="L237" s="74">
        <f>SUM(M237,N237)</f>
        <v>0</v>
      </c>
      <c r="M237" s="74"/>
      <c r="N237" s="74"/>
      <c r="O237" s="75">
        <f t="shared" si="123"/>
        <v>0</v>
      </c>
      <c r="P237" s="75">
        <f t="shared" si="124"/>
        <v>0</v>
      </c>
      <c r="Q237" s="75">
        <f t="shared" si="125"/>
        <v>0</v>
      </c>
      <c r="R237" s="74">
        <f>SUM(S237,T237)</f>
        <v>0</v>
      </c>
      <c r="S237" s="74"/>
      <c r="T237" s="74"/>
      <c r="U237" s="74">
        <f>SUM(V237,W237)</f>
        <v>0</v>
      </c>
      <c r="V237" s="74"/>
      <c r="W237" s="74"/>
      <c r="X237" s="71"/>
      <c r="Y237" s="64"/>
    </row>
    <row r="238" spans="1:25" ht="12.75">
      <c r="A238" s="68">
        <v>2860</v>
      </c>
      <c r="B238" s="68" t="s">
        <v>374</v>
      </c>
      <c r="C238" s="68" t="s">
        <v>196</v>
      </c>
      <c r="D238" s="68" t="s">
        <v>190</v>
      </c>
      <c r="E238" s="69" t="s">
        <v>496</v>
      </c>
      <c r="F238" s="74">
        <f aca="true" t="shared" si="148" ref="F238:N238">SUM(F240)</f>
        <v>0</v>
      </c>
      <c r="G238" s="74">
        <f t="shared" si="148"/>
        <v>0</v>
      </c>
      <c r="H238" s="74">
        <f t="shared" si="148"/>
        <v>0</v>
      </c>
      <c r="I238" s="74">
        <f t="shared" si="148"/>
        <v>0</v>
      </c>
      <c r="J238" s="74">
        <f t="shared" si="148"/>
        <v>0</v>
      </c>
      <c r="K238" s="74">
        <f t="shared" si="148"/>
        <v>0</v>
      </c>
      <c r="L238" s="74">
        <f t="shared" si="148"/>
        <v>0</v>
      </c>
      <c r="M238" s="74">
        <f t="shared" si="148"/>
        <v>0</v>
      </c>
      <c r="N238" s="74">
        <f t="shared" si="148"/>
        <v>0</v>
      </c>
      <c r="O238" s="75">
        <f t="shared" si="123"/>
        <v>0</v>
      </c>
      <c r="P238" s="75">
        <f t="shared" si="124"/>
        <v>0</v>
      </c>
      <c r="Q238" s="75">
        <f t="shared" si="125"/>
        <v>0</v>
      </c>
      <c r="R238" s="74">
        <f aca="true" t="shared" si="149" ref="R238:W238">SUM(R240)</f>
        <v>0</v>
      </c>
      <c r="S238" s="74">
        <f t="shared" si="149"/>
        <v>0</v>
      </c>
      <c r="T238" s="74">
        <f t="shared" si="149"/>
        <v>0</v>
      </c>
      <c r="U238" s="74">
        <f t="shared" si="149"/>
        <v>0</v>
      </c>
      <c r="V238" s="74">
        <f t="shared" si="149"/>
        <v>0</v>
      </c>
      <c r="W238" s="74">
        <f t="shared" si="149"/>
        <v>0</v>
      </c>
      <c r="X238" s="71"/>
      <c r="Y238" s="64"/>
    </row>
    <row r="239" spans="1:25" ht="12.75">
      <c r="A239" s="68"/>
      <c r="B239" s="68"/>
      <c r="C239" s="68"/>
      <c r="D239" s="68"/>
      <c r="E239" s="69" t="s">
        <v>344</v>
      </c>
      <c r="F239" s="76"/>
      <c r="G239" s="76"/>
      <c r="H239" s="76"/>
      <c r="I239" s="76"/>
      <c r="J239" s="76"/>
      <c r="K239" s="76"/>
      <c r="L239" s="76"/>
      <c r="M239" s="76"/>
      <c r="N239" s="76"/>
      <c r="O239" s="75"/>
      <c r="P239" s="75"/>
      <c r="Q239" s="75"/>
      <c r="R239" s="76"/>
      <c r="S239" s="76"/>
      <c r="T239" s="76"/>
      <c r="U239" s="76"/>
      <c r="V239" s="76"/>
      <c r="W239" s="76"/>
      <c r="X239" s="71"/>
      <c r="Y239" s="64"/>
    </row>
    <row r="240" spans="1:25" ht="12.75">
      <c r="A240" s="68">
        <v>2861</v>
      </c>
      <c r="B240" s="68" t="s">
        <v>374</v>
      </c>
      <c r="C240" s="68" t="s">
        <v>196</v>
      </c>
      <c r="D240" s="68" t="s">
        <v>191</v>
      </c>
      <c r="E240" s="69" t="s">
        <v>496</v>
      </c>
      <c r="F240" s="74">
        <f>SUM(G240,H240)</f>
        <v>0</v>
      </c>
      <c r="G240" s="74"/>
      <c r="H240" s="74"/>
      <c r="I240" s="74">
        <f>SUM(J240,K240)</f>
        <v>0</v>
      </c>
      <c r="J240" s="74"/>
      <c r="K240" s="74"/>
      <c r="L240" s="74">
        <f>SUM(M240,N240)</f>
        <v>0</v>
      </c>
      <c r="M240" s="74"/>
      <c r="N240" s="74"/>
      <c r="O240" s="75">
        <f t="shared" si="123"/>
        <v>0</v>
      </c>
      <c r="P240" s="75">
        <f t="shared" si="124"/>
        <v>0</v>
      </c>
      <c r="Q240" s="75">
        <f t="shared" si="125"/>
        <v>0</v>
      </c>
      <c r="R240" s="74">
        <f>SUM(S240,T240)</f>
        <v>0</v>
      </c>
      <c r="S240" s="74"/>
      <c r="T240" s="74"/>
      <c r="U240" s="74">
        <f>SUM(V240,W240)</f>
        <v>0</v>
      </c>
      <c r="V240" s="74"/>
      <c r="W240" s="74"/>
      <c r="X240" s="71"/>
      <c r="Y240" s="64"/>
    </row>
    <row r="241" spans="1:25" ht="38.25">
      <c r="A241" s="68">
        <v>2900</v>
      </c>
      <c r="B241" s="68" t="s">
        <v>211</v>
      </c>
      <c r="C241" s="68" t="s">
        <v>190</v>
      </c>
      <c r="D241" s="68" t="s">
        <v>190</v>
      </c>
      <c r="E241" s="69" t="s">
        <v>497</v>
      </c>
      <c r="F241" s="384">
        <f aca="true" t="shared" si="150" ref="F241:N241">SUM(F243,F247,F251,F255,F259,F263,F266,F269)</f>
        <v>187841.90000000002</v>
      </c>
      <c r="G241" s="384">
        <f t="shared" si="150"/>
        <v>142002.2</v>
      </c>
      <c r="H241" s="384">
        <f t="shared" si="150"/>
        <v>45839.700000000004</v>
      </c>
      <c r="I241" s="384">
        <f t="shared" si="150"/>
        <v>190750.7</v>
      </c>
      <c r="J241" s="384">
        <f t="shared" si="150"/>
        <v>181045.8</v>
      </c>
      <c r="K241" s="384">
        <f t="shared" si="150"/>
        <v>9704.9</v>
      </c>
      <c r="L241" s="384">
        <v>230500</v>
      </c>
      <c r="M241" s="384">
        <f t="shared" si="150"/>
        <v>200000</v>
      </c>
      <c r="N241" s="384">
        <f t="shared" si="150"/>
        <v>30500</v>
      </c>
      <c r="O241" s="390">
        <f t="shared" si="123"/>
        <v>39749.29999999999</v>
      </c>
      <c r="P241" s="390">
        <f t="shared" si="124"/>
        <v>18954.20000000001</v>
      </c>
      <c r="Q241" s="390">
        <f t="shared" si="125"/>
        <v>20795.1</v>
      </c>
      <c r="R241" s="384">
        <f aca="true" t="shared" si="151" ref="R241:W241">SUM(R243,R247,R251,R255,R259,R263,R266,R269)</f>
        <v>267087</v>
      </c>
      <c r="S241" s="384">
        <f t="shared" si="151"/>
        <v>161175</v>
      </c>
      <c r="T241" s="384">
        <f t="shared" si="151"/>
        <v>70000</v>
      </c>
      <c r="U241" s="384">
        <f t="shared" si="151"/>
        <v>233087</v>
      </c>
      <c r="V241" s="384">
        <f t="shared" si="151"/>
        <v>197087</v>
      </c>
      <c r="W241" s="384">
        <f t="shared" si="151"/>
        <v>36000</v>
      </c>
      <c r="X241" s="71"/>
      <c r="Y241" s="64"/>
    </row>
    <row r="242" spans="1:25" ht="12.75">
      <c r="A242" s="68"/>
      <c r="B242" s="68"/>
      <c r="C242" s="68"/>
      <c r="D242" s="68"/>
      <c r="E242" s="69" t="s">
        <v>344</v>
      </c>
      <c r="F242" s="76"/>
      <c r="G242" s="76"/>
      <c r="H242" s="76"/>
      <c r="I242" s="76"/>
      <c r="J242" s="76"/>
      <c r="K242" s="76"/>
      <c r="L242" s="76"/>
      <c r="M242" s="76"/>
      <c r="N242" s="76"/>
      <c r="O242" s="75"/>
      <c r="P242" s="75"/>
      <c r="Q242" s="75"/>
      <c r="R242" s="76"/>
      <c r="S242" s="76"/>
      <c r="T242" s="76"/>
      <c r="U242" s="76"/>
      <c r="V242" s="76"/>
      <c r="W242" s="76"/>
      <c r="X242" s="71"/>
      <c r="Y242" s="64"/>
    </row>
    <row r="243" spans="1:25" ht="12.75">
      <c r="A243" s="68">
        <v>2910</v>
      </c>
      <c r="B243" s="68" t="s">
        <v>211</v>
      </c>
      <c r="C243" s="68" t="s">
        <v>191</v>
      </c>
      <c r="D243" s="68" t="s">
        <v>190</v>
      </c>
      <c r="E243" s="69" t="s">
        <v>498</v>
      </c>
      <c r="F243" s="74">
        <f aca="true" t="shared" si="152" ref="F243:K243">SUM(F245:F246)</f>
        <v>126458.6</v>
      </c>
      <c r="G243" s="74">
        <f t="shared" si="152"/>
        <v>88105.3</v>
      </c>
      <c r="H243" s="74">
        <f t="shared" si="152"/>
        <v>38353.3</v>
      </c>
      <c r="I243" s="74">
        <f t="shared" si="152"/>
        <v>104004.9</v>
      </c>
      <c r="J243" s="74">
        <f t="shared" si="152"/>
        <v>100000</v>
      </c>
      <c r="K243" s="74">
        <f t="shared" si="152"/>
        <v>4004.9</v>
      </c>
      <c r="L243" s="74">
        <v>155000</v>
      </c>
      <c r="M243" s="74">
        <v>130000</v>
      </c>
      <c r="N243" s="74">
        <v>25000</v>
      </c>
      <c r="O243" s="75">
        <f t="shared" si="123"/>
        <v>50995.100000000006</v>
      </c>
      <c r="P243" s="75">
        <f t="shared" si="124"/>
        <v>30000</v>
      </c>
      <c r="Q243" s="75">
        <f t="shared" si="125"/>
        <v>20995.1</v>
      </c>
      <c r="R243" s="74">
        <f aca="true" t="shared" si="153" ref="R243:W243">SUM(R245:R246)</f>
        <v>160000</v>
      </c>
      <c r="S243" s="74">
        <v>94088</v>
      </c>
      <c r="T243" s="74">
        <f t="shared" si="153"/>
        <v>30000</v>
      </c>
      <c r="U243" s="74">
        <f t="shared" si="153"/>
        <v>150000</v>
      </c>
      <c r="V243" s="74">
        <f t="shared" si="153"/>
        <v>130000</v>
      </c>
      <c r="W243" s="74">
        <f t="shared" si="153"/>
        <v>20000</v>
      </c>
      <c r="X243" s="71"/>
      <c r="Y243" s="64"/>
    </row>
    <row r="244" spans="1:25" ht="12.75">
      <c r="A244" s="68"/>
      <c r="B244" s="68"/>
      <c r="C244" s="68"/>
      <c r="D244" s="68"/>
      <c r="E244" s="69" t="s">
        <v>344</v>
      </c>
      <c r="F244" s="76"/>
      <c r="G244" s="76"/>
      <c r="H244" s="76"/>
      <c r="I244" s="76"/>
      <c r="J244" s="76"/>
      <c r="K244" s="76"/>
      <c r="L244" s="76">
        <v>0</v>
      </c>
      <c r="M244" s="76"/>
      <c r="N244" s="76"/>
      <c r="O244" s="75"/>
      <c r="P244" s="75"/>
      <c r="Q244" s="75"/>
      <c r="R244" s="76"/>
      <c r="S244" s="76"/>
      <c r="T244" s="76"/>
      <c r="U244" s="76"/>
      <c r="V244" s="76"/>
      <c r="W244" s="76"/>
      <c r="X244" s="71"/>
      <c r="Y244" s="64"/>
    </row>
    <row r="245" spans="1:25" ht="12.75">
      <c r="A245" s="68">
        <v>2911</v>
      </c>
      <c r="B245" s="68" t="s">
        <v>211</v>
      </c>
      <c r="C245" s="68" t="s">
        <v>191</v>
      </c>
      <c r="D245" s="68" t="s">
        <v>191</v>
      </c>
      <c r="E245" s="69" t="s">
        <v>499</v>
      </c>
      <c r="F245" s="74">
        <f>SUM(G245,H245)</f>
        <v>126458.6</v>
      </c>
      <c r="G245" s="74">
        <v>88105.3</v>
      </c>
      <c r="H245" s="74">
        <v>38353.3</v>
      </c>
      <c r="I245" s="74">
        <f>SUM(J245,K245)</f>
        <v>104004.9</v>
      </c>
      <c r="J245" s="74">
        <v>100000</v>
      </c>
      <c r="K245" s="74">
        <v>4004.9</v>
      </c>
      <c r="L245" s="74">
        <f>SUM(M245,N245)</f>
        <v>155000</v>
      </c>
      <c r="M245" s="74">
        <v>130000</v>
      </c>
      <c r="N245" s="74">
        <v>25000</v>
      </c>
      <c r="O245" s="75">
        <f t="shared" si="123"/>
        <v>50995.100000000006</v>
      </c>
      <c r="P245" s="75">
        <f t="shared" si="124"/>
        <v>30000</v>
      </c>
      <c r="Q245" s="75">
        <f t="shared" si="125"/>
        <v>20995.1</v>
      </c>
      <c r="R245" s="74">
        <f>SUM(S245,T245)</f>
        <v>160000</v>
      </c>
      <c r="S245" s="74">
        <v>130000</v>
      </c>
      <c r="T245" s="74">
        <v>30000</v>
      </c>
      <c r="U245" s="74">
        <f>SUM(V245,W245)</f>
        <v>150000</v>
      </c>
      <c r="V245" s="74">
        <v>130000</v>
      </c>
      <c r="W245" s="74">
        <v>20000</v>
      </c>
      <c r="X245" s="71"/>
      <c r="Y245" s="64"/>
    </row>
    <row r="246" spans="1:25" ht="12.75">
      <c r="A246" s="68">
        <v>2912</v>
      </c>
      <c r="B246" s="68" t="s">
        <v>211</v>
      </c>
      <c r="C246" s="68" t="s">
        <v>191</v>
      </c>
      <c r="D246" s="68" t="s">
        <v>199</v>
      </c>
      <c r="E246" s="69" t="s">
        <v>500</v>
      </c>
      <c r="F246" s="74">
        <f>SUM(G246,H246)</f>
        <v>0</v>
      </c>
      <c r="G246" s="74"/>
      <c r="H246" s="74"/>
      <c r="I246" s="74">
        <f>SUM(J246,K246)</f>
        <v>0</v>
      </c>
      <c r="J246" s="74"/>
      <c r="K246" s="74"/>
      <c r="L246" s="74">
        <f>SUM(M246,N246)</f>
        <v>0</v>
      </c>
      <c r="M246" s="74"/>
      <c r="N246" s="74"/>
      <c r="O246" s="75">
        <f t="shared" si="123"/>
        <v>0</v>
      </c>
      <c r="P246" s="75">
        <f t="shared" si="124"/>
        <v>0</v>
      </c>
      <c r="Q246" s="75">
        <f t="shared" si="125"/>
        <v>0</v>
      </c>
      <c r="R246" s="74">
        <f>SUM(S246,T246)</f>
        <v>0</v>
      </c>
      <c r="S246" s="74"/>
      <c r="T246" s="74"/>
      <c r="U246" s="74">
        <f>SUM(V246,W246)</f>
        <v>0</v>
      </c>
      <c r="V246" s="74"/>
      <c r="W246" s="74"/>
      <c r="X246" s="71"/>
      <c r="Y246" s="64"/>
    </row>
    <row r="247" spans="1:25" ht="12.75">
      <c r="A247" s="68">
        <v>2920</v>
      </c>
      <c r="B247" s="68" t="s">
        <v>211</v>
      </c>
      <c r="C247" s="68" t="s">
        <v>199</v>
      </c>
      <c r="D247" s="68" t="s">
        <v>190</v>
      </c>
      <c r="E247" s="69" t="s">
        <v>501</v>
      </c>
      <c r="F247" s="74">
        <f aca="true" t="shared" si="154" ref="F247:N247">SUM(F249:F250)</f>
        <v>680</v>
      </c>
      <c r="G247" s="74">
        <f t="shared" si="154"/>
        <v>680</v>
      </c>
      <c r="H247" s="74">
        <f t="shared" si="154"/>
        <v>0</v>
      </c>
      <c r="I247" s="74">
        <f t="shared" si="154"/>
        <v>5000</v>
      </c>
      <c r="J247" s="74">
        <f t="shared" si="154"/>
        <v>5000</v>
      </c>
      <c r="K247" s="74">
        <f t="shared" si="154"/>
        <v>0</v>
      </c>
      <c r="L247" s="74">
        <f t="shared" si="154"/>
        <v>5000</v>
      </c>
      <c r="M247" s="74">
        <f t="shared" si="154"/>
        <v>5000</v>
      </c>
      <c r="N247" s="74">
        <f t="shared" si="154"/>
        <v>0</v>
      </c>
      <c r="O247" s="75">
        <f t="shared" si="123"/>
        <v>0</v>
      </c>
      <c r="P247" s="75">
        <f t="shared" si="124"/>
        <v>0</v>
      </c>
      <c r="Q247" s="75">
        <f t="shared" si="125"/>
        <v>0</v>
      </c>
      <c r="R247" s="74">
        <f aca="true" t="shared" si="155" ref="R247:W247">SUM(R249:R250)</f>
        <v>5000</v>
      </c>
      <c r="S247" s="74">
        <v>5000</v>
      </c>
      <c r="T247" s="74">
        <f t="shared" si="155"/>
        <v>0</v>
      </c>
      <c r="U247" s="74">
        <f t="shared" si="155"/>
        <v>5000</v>
      </c>
      <c r="V247" s="74">
        <f t="shared" si="155"/>
        <v>5000</v>
      </c>
      <c r="W247" s="74">
        <f t="shared" si="155"/>
        <v>0</v>
      </c>
      <c r="X247" s="71"/>
      <c r="Y247" s="64"/>
    </row>
    <row r="248" spans="1:25" ht="12.75">
      <c r="A248" s="68"/>
      <c r="B248" s="68"/>
      <c r="C248" s="68"/>
      <c r="D248" s="68"/>
      <c r="E248" s="69" t="s">
        <v>344</v>
      </c>
      <c r="F248" s="76"/>
      <c r="G248" s="76"/>
      <c r="H248" s="76"/>
      <c r="I248" s="76"/>
      <c r="J248" s="76"/>
      <c r="K248" s="76"/>
      <c r="L248" s="76"/>
      <c r="M248" s="76"/>
      <c r="N248" s="76"/>
      <c r="O248" s="75"/>
      <c r="P248" s="75"/>
      <c r="Q248" s="75"/>
      <c r="R248" s="76"/>
      <c r="S248" s="76"/>
      <c r="T248" s="76"/>
      <c r="U248" s="76"/>
      <c r="V248" s="76"/>
      <c r="W248" s="76"/>
      <c r="X248" s="71"/>
      <c r="Y248" s="64"/>
    </row>
    <row r="249" spans="1:25" ht="12.75">
      <c r="A249" s="68">
        <v>2921</v>
      </c>
      <c r="B249" s="68" t="s">
        <v>211</v>
      </c>
      <c r="C249" s="68" t="s">
        <v>199</v>
      </c>
      <c r="D249" s="68" t="s">
        <v>191</v>
      </c>
      <c r="E249" s="69" t="s">
        <v>502</v>
      </c>
      <c r="F249" s="74">
        <f>SUM(G249,H249)</f>
        <v>0</v>
      </c>
      <c r="G249" s="74"/>
      <c r="H249" s="74"/>
      <c r="I249" s="74">
        <f>SUM(J249,K249)</f>
        <v>0</v>
      </c>
      <c r="J249" s="74"/>
      <c r="K249" s="74"/>
      <c r="L249" s="74">
        <f>SUM(M249,N249)</f>
        <v>0</v>
      </c>
      <c r="M249" s="74"/>
      <c r="N249" s="74"/>
      <c r="O249" s="75">
        <f t="shared" si="123"/>
        <v>0</v>
      </c>
      <c r="P249" s="75">
        <f t="shared" si="124"/>
        <v>0</v>
      </c>
      <c r="Q249" s="75">
        <f t="shared" si="125"/>
        <v>0</v>
      </c>
      <c r="R249" s="74">
        <f>SUM(S249,T249)</f>
        <v>0</v>
      </c>
      <c r="S249" s="74"/>
      <c r="T249" s="74"/>
      <c r="U249" s="74">
        <f>SUM(V249,W249)</f>
        <v>0</v>
      </c>
      <c r="V249" s="74"/>
      <c r="W249" s="74"/>
      <c r="X249" s="71"/>
      <c r="Y249" s="64"/>
    </row>
    <row r="250" spans="1:25" ht="12.75">
      <c r="A250" s="68">
        <v>2922</v>
      </c>
      <c r="B250" s="68" t="s">
        <v>211</v>
      </c>
      <c r="C250" s="68" t="s">
        <v>199</v>
      </c>
      <c r="D250" s="68" t="s">
        <v>199</v>
      </c>
      <c r="E250" s="69" t="s">
        <v>503</v>
      </c>
      <c r="F250" s="74">
        <f>SUM(G250,H250)</f>
        <v>680</v>
      </c>
      <c r="G250" s="74">
        <v>680</v>
      </c>
      <c r="H250" s="74"/>
      <c r="I250" s="74">
        <f>SUM(J250,K250)</f>
        <v>5000</v>
      </c>
      <c r="J250" s="74">
        <v>5000</v>
      </c>
      <c r="K250" s="74"/>
      <c r="L250" s="74">
        <f>SUM(M250,N250)</f>
        <v>5000</v>
      </c>
      <c r="M250" s="74">
        <v>5000</v>
      </c>
      <c r="N250" s="74"/>
      <c r="O250" s="75">
        <f t="shared" si="123"/>
        <v>0</v>
      </c>
      <c r="P250" s="75">
        <f t="shared" si="124"/>
        <v>0</v>
      </c>
      <c r="Q250" s="75">
        <f t="shared" si="125"/>
        <v>0</v>
      </c>
      <c r="R250" s="74">
        <f>SUM(S250,T250)</f>
        <v>5000</v>
      </c>
      <c r="S250" s="74">
        <v>5000</v>
      </c>
      <c r="T250" s="74"/>
      <c r="U250" s="74">
        <f>SUM(V250,W250)</f>
        <v>5000</v>
      </c>
      <c r="V250" s="74">
        <v>5000</v>
      </c>
      <c r="W250" s="74"/>
      <c r="X250" s="71"/>
      <c r="Y250" s="64"/>
    </row>
    <row r="251" spans="1:25" ht="25.5">
      <c r="A251" s="68">
        <v>2930</v>
      </c>
      <c r="B251" s="68" t="s">
        <v>211</v>
      </c>
      <c r="C251" s="68" t="s">
        <v>193</v>
      </c>
      <c r="D251" s="68" t="s">
        <v>190</v>
      </c>
      <c r="E251" s="69" t="s">
        <v>504</v>
      </c>
      <c r="F251" s="74">
        <f aca="true" t="shared" si="156" ref="F251:N251">SUM(F253:F254)</f>
        <v>0</v>
      </c>
      <c r="G251" s="74">
        <f t="shared" si="156"/>
        <v>0</v>
      </c>
      <c r="H251" s="74">
        <f t="shared" si="156"/>
        <v>0</v>
      </c>
      <c r="I251" s="74">
        <f t="shared" si="156"/>
        <v>0</v>
      </c>
      <c r="J251" s="74">
        <f t="shared" si="156"/>
        <v>0</v>
      </c>
      <c r="K251" s="74">
        <f t="shared" si="156"/>
        <v>0</v>
      </c>
      <c r="L251" s="74">
        <f t="shared" si="156"/>
        <v>0</v>
      </c>
      <c r="M251" s="74">
        <f t="shared" si="156"/>
        <v>0</v>
      </c>
      <c r="N251" s="74">
        <f t="shared" si="156"/>
        <v>0</v>
      </c>
      <c r="O251" s="75">
        <f t="shared" si="123"/>
        <v>0</v>
      </c>
      <c r="P251" s="75">
        <f t="shared" si="124"/>
        <v>0</v>
      </c>
      <c r="Q251" s="75">
        <f t="shared" si="125"/>
        <v>0</v>
      </c>
      <c r="R251" s="74">
        <f aca="true" t="shared" si="157" ref="R251:W251">SUM(R253:R254)</f>
        <v>0</v>
      </c>
      <c r="S251" s="74">
        <f t="shared" si="157"/>
        <v>0</v>
      </c>
      <c r="T251" s="74">
        <f t="shared" si="157"/>
        <v>0</v>
      </c>
      <c r="U251" s="74">
        <f t="shared" si="157"/>
        <v>0</v>
      </c>
      <c r="V251" s="74">
        <f t="shared" si="157"/>
        <v>0</v>
      </c>
      <c r="W251" s="74">
        <f t="shared" si="157"/>
        <v>0</v>
      </c>
      <c r="X251" s="71"/>
      <c r="Y251" s="64"/>
    </row>
    <row r="252" spans="1:25" ht="12.75">
      <c r="A252" s="68"/>
      <c r="B252" s="68"/>
      <c r="C252" s="68"/>
      <c r="D252" s="68"/>
      <c r="E252" s="69" t="s">
        <v>344</v>
      </c>
      <c r="F252" s="76"/>
      <c r="G252" s="76"/>
      <c r="H252" s="76"/>
      <c r="I252" s="76"/>
      <c r="J252" s="76"/>
      <c r="K252" s="76"/>
      <c r="L252" s="76"/>
      <c r="M252" s="76"/>
      <c r="N252" s="76"/>
      <c r="O252" s="75"/>
      <c r="P252" s="75"/>
      <c r="Q252" s="75"/>
      <c r="R252" s="76"/>
      <c r="S252" s="76"/>
      <c r="T252" s="76"/>
      <c r="U252" s="76"/>
      <c r="V252" s="76"/>
      <c r="W252" s="76"/>
      <c r="X252" s="71"/>
      <c r="Y252" s="64"/>
    </row>
    <row r="253" spans="1:25" ht="25.5">
      <c r="A253" s="68">
        <v>2931</v>
      </c>
      <c r="B253" s="68" t="s">
        <v>211</v>
      </c>
      <c r="C253" s="68" t="s">
        <v>193</v>
      </c>
      <c r="D253" s="68" t="s">
        <v>191</v>
      </c>
      <c r="E253" s="69" t="s">
        <v>505</v>
      </c>
      <c r="F253" s="74">
        <f>SUM(G253,H253)</f>
        <v>0</v>
      </c>
      <c r="G253" s="74"/>
      <c r="H253" s="74"/>
      <c r="I253" s="74">
        <f>SUM(J253,K253)</f>
        <v>0</v>
      </c>
      <c r="J253" s="74"/>
      <c r="K253" s="74"/>
      <c r="L253" s="74">
        <f>SUM(M253,N253)</f>
        <v>0</v>
      </c>
      <c r="M253" s="74"/>
      <c r="N253" s="74"/>
      <c r="O253" s="75">
        <f t="shared" si="123"/>
        <v>0</v>
      </c>
      <c r="P253" s="75">
        <f t="shared" si="124"/>
        <v>0</v>
      </c>
      <c r="Q253" s="75">
        <f t="shared" si="125"/>
        <v>0</v>
      </c>
      <c r="R253" s="74">
        <f>SUM(S253,T253)</f>
        <v>0</v>
      </c>
      <c r="S253" s="74"/>
      <c r="T253" s="74"/>
      <c r="U253" s="74">
        <f>SUM(V253,W253)</f>
        <v>0</v>
      </c>
      <c r="V253" s="74"/>
      <c r="W253" s="74"/>
      <c r="X253" s="71"/>
      <c r="Y253" s="64"/>
    </row>
    <row r="254" spans="1:25" ht="12.75">
      <c r="A254" s="68">
        <v>2932</v>
      </c>
      <c r="B254" s="68" t="s">
        <v>211</v>
      </c>
      <c r="C254" s="68" t="s">
        <v>193</v>
      </c>
      <c r="D254" s="68" t="s">
        <v>199</v>
      </c>
      <c r="E254" s="69" t="s">
        <v>506</v>
      </c>
      <c r="F254" s="74">
        <f>SUM(G254,H254)</f>
        <v>0</v>
      </c>
      <c r="G254" s="74"/>
      <c r="H254" s="74"/>
      <c r="I254" s="74">
        <f>SUM(J254,K254)</f>
        <v>0</v>
      </c>
      <c r="J254" s="74"/>
      <c r="K254" s="74"/>
      <c r="L254" s="74">
        <f>SUM(M254,N254)</f>
        <v>0</v>
      </c>
      <c r="M254" s="74"/>
      <c r="N254" s="74"/>
      <c r="O254" s="75">
        <f t="shared" si="123"/>
        <v>0</v>
      </c>
      <c r="P254" s="75">
        <f t="shared" si="124"/>
        <v>0</v>
      </c>
      <c r="Q254" s="75">
        <f t="shared" si="125"/>
        <v>0</v>
      </c>
      <c r="R254" s="74">
        <f>SUM(S254,T254)</f>
        <v>0</v>
      </c>
      <c r="S254" s="74"/>
      <c r="T254" s="74"/>
      <c r="U254" s="74">
        <f>SUM(V254,W254)</f>
        <v>0</v>
      </c>
      <c r="V254" s="74"/>
      <c r="W254" s="74"/>
      <c r="X254" s="71"/>
      <c r="Y254" s="64"/>
    </row>
    <row r="255" spans="1:25" ht="12.75">
      <c r="A255" s="68">
        <v>2940</v>
      </c>
      <c r="B255" s="68" t="s">
        <v>211</v>
      </c>
      <c r="C255" s="68" t="s">
        <v>205</v>
      </c>
      <c r="D255" s="68" t="s">
        <v>190</v>
      </c>
      <c r="E255" s="69" t="s">
        <v>507</v>
      </c>
      <c r="F255" s="74">
        <f aca="true" t="shared" si="158" ref="F255:N255">SUM(F257:F258)</f>
        <v>0</v>
      </c>
      <c r="G255" s="74">
        <f t="shared" si="158"/>
        <v>0</v>
      </c>
      <c r="H255" s="74">
        <f t="shared" si="158"/>
        <v>0</v>
      </c>
      <c r="I255" s="74">
        <f t="shared" si="158"/>
        <v>0</v>
      </c>
      <c r="J255" s="74">
        <f t="shared" si="158"/>
        <v>0</v>
      </c>
      <c r="K255" s="74">
        <f t="shared" si="158"/>
        <v>0</v>
      </c>
      <c r="L255" s="74">
        <f t="shared" si="158"/>
        <v>0</v>
      </c>
      <c r="M255" s="74">
        <f t="shared" si="158"/>
        <v>0</v>
      </c>
      <c r="N255" s="74">
        <f t="shared" si="158"/>
        <v>0</v>
      </c>
      <c r="O255" s="75">
        <f t="shared" si="123"/>
        <v>0</v>
      </c>
      <c r="P255" s="75">
        <f t="shared" si="124"/>
        <v>0</v>
      </c>
      <c r="Q255" s="75">
        <f t="shared" si="125"/>
        <v>0</v>
      </c>
      <c r="R255" s="74">
        <f aca="true" t="shared" si="159" ref="R255:W255">SUM(R257:R258)</f>
        <v>0</v>
      </c>
      <c r="S255" s="74">
        <f t="shared" si="159"/>
        <v>0</v>
      </c>
      <c r="T255" s="74">
        <f t="shared" si="159"/>
        <v>0</v>
      </c>
      <c r="U255" s="74">
        <f t="shared" si="159"/>
        <v>0</v>
      </c>
      <c r="V255" s="74">
        <f t="shared" si="159"/>
        <v>0</v>
      </c>
      <c r="W255" s="74">
        <f t="shared" si="159"/>
        <v>0</v>
      </c>
      <c r="X255" s="71"/>
      <c r="Y255" s="64"/>
    </row>
    <row r="256" spans="1:25" ht="12.75">
      <c r="A256" s="68"/>
      <c r="B256" s="68"/>
      <c r="C256" s="68"/>
      <c r="D256" s="68"/>
      <c r="E256" s="69" t="s">
        <v>344</v>
      </c>
      <c r="F256" s="76"/>
      <c r="G256" s="76"/>
      <c r="H256" s="76"/>
      <c r="I256" s="76"/>
      <c r="J256" s="76"/>
      <c r="K256" s="76"/>
      <c r="L256" s="76"/>
      <c r="M256" s="76"/>
      <c r="N256" s="76"/>
      <c r="O256" s="75"/>
      <c r="P256" s="75"/>
      <c r="Q256" s="75"/>
      <c r="R256" s="76"/>
      <c r="S256" s="76"/>
      <c r="T256" s="76"/>
      <c r="U256" s="76"/>
      <c r="V256" s="76"/>
      <c r="W256" s="76"/>
      <c r="X256" s="71"/>
      <c r="Y256" s="64"/>
    </row>
    <row r="257" spans="1:25" ht="12.75">
      <c r="A257" s="68">
        <v>2941</v>
      </c>
      <c r="B257" s="68" t="s">
        <v>211</v>
      </c>
      <c r="C257" s="68" t="s">
        <v>205</v>
      </c>
      <c r="D257" s="68" t="s">
        <v>191</v>
      </c>
      <c r="E257" s="69" t="s">
        <v>508</v>
      </c>
      <c r="F257" s="74">
        <f>SUM(G257,H257)</f>
        <v>0</v>
      </c>
      <c r="G257" s="74"/>
      <c r="H257" s="74"/>
      <c r="I257" s="74">
        <f>SUM(J257,K257)</f>
        <v>0</v>
      </c>
      <c r="J257" s="74"/>
      <c r="K257" s="74"/>
      <c r="L257" s="74">
        <f>SUM(M257,N257)</f>
        <v>0</v>
      </c>
      <c r="M257" s="74"/>
      <c r="N257" s="74"/>
      <c r="O257" s="75">
        <f t="shared" si="123"/>
        <v>0</v>
      </c>
      <c r="P257" s="75">
        <f t="shared" si="124"/>
        <v>0</v>
      </c>
      <c r="Q257" s="75">
        <f t="shared" si="125"/>
        <v>0</v>
      </c>
      <c r="R257" s="74">
        <f>SUM(S257,T257)</f>
        <v>0</v>
      </c>
      <c r="S257" s="74"/>
      <c r="T257" s="74"/>
      <c r="U257" s="74">
        <f>SUM(V257,W257)</f>
        <v>0</v>
      </c>
      <c r="V257" s="74"/>
      <c r="W257" s="74"/>
      <c r="X257" s="71"/>
      <c r="Y257" s="64"/>
    </row>
    <row r="258" spans="1:25" ht="12.75">
      <c r="A258" s="68">
        <v>2942</v>
      </c>
      <c r="B258" s="68" t="s">
        <v>211</v>
      </c>
      <c r="C258" s="68" t="s">
        <v>205</v>
      </c>
      <c r="D258" s="68" t="s">
        <v>199</v>
      </c>
      <c r="E258" s="69" t="s">
        <v>509</v>
      </c>
      <c r="F258" s="74">
        <f>SUM(G258,H258)</f>
        <v>0</v>
      </c>
      <c r="G258" s="74"/>
      <c r="H258" s="74"/>
      <c r="I258" s="74">
        <f>SUM(J258,K258)</f>
        <v>0</v>
      </c>
      <c r="J258" s="74"/>
      <c r="K258" s="74"/>
      <c r="L258" s="74">
        <f>SUM(M258,N258)</f>
        <v>0</v>
      </c>
      <c r="M258" s="74"/>
      <c r="N258" s="74"/>
      <c r="O258" s="75">
        <f t="shared" si="123"/>
        <v>0</v>
      </c>
      <c r="P258" s="75">
        <f t="shared" si="124"/>
        <v>0</v>
      </c>
      <c r="Q258" s="75">
        <f t="shared" si="125"/>
        <v>0</v>
      </c>
      <c r="R258" s="74">
        <f>SUM(S258,T258)</f>
        <v>0</v>
      </c>
      <c r="S258" s="74"/>
      <c r="T258" s="74"/>
      <c r="U258" s="74">
        <f>SUM(V258,W258)</f>
        <v>0</v>
      </c>
      <c r="V258" s="74"/>
      <c r="W258" s="74"/>
      <c r="X258" s="71"/>
      <c r="Y258" s="64"/>
    </row>
    <row r="259" spans="1:25" ht="12.75">
      <c r="A259" s="68">
        <v>2950</v>
      </c>
      <c r="B259" s="68" t="s">
        <v>211</v>
      </c>
      <c r="C259" s="68" t="s">
        <v>195</v>
      </c>
      <c r="D259" s="68" t="s">
        <v>190</v>
      </c>
      <c r="E259" s="69" t="s">
        <v>510</v>
      </c>
      <c r="F259" s="74">
        <f aca="true" t="shared" si="160" ref="F259:N259">SUM(F261:F262)</f>
        <v>60703.3</v>
      </c>
      <c r="G259" s="74">
        <f t="shared" si="160"/>
        <v>53216.9</v>
      </c>
      <c r="H259" s="74">
        <f t="shared" si="160"/>
        <v>7486.4</v>
      </c>
      <c r="I259" s="74">
        <f t="shared" si="160"/>
        <v>81745.8</v>
      </c>
      <c r="J259" s="74">
        <f t="shared" si="160"/>
        <v>76045.8</v>
      </c>
      <c r="K259" s="74">
        <f t="shared" si="160"/>
        <v>5700</v>
      </c>
      <c r="L259" s="74">
        <f t="shared" si="160"/>
        <v>70500</v>
      </c>
      <c r="M259" s="74">
        <f t="shared" si="160"/>
        <v>65000</v>
      </c>
      <c r="N259" s="74">
        <f t="shared" si="160"/>
        <v>5500</v>
      </c>
      <c r="O259" s="75">
        <f t="shared" si="123"/>
        <v>-11245.800000000003</v>
      </c>
      <c r="P259" s="75">
        <f t="shared" si="124"/>
        <v>-11045.800000000003</v>
      </c>
      <c r="Q259" s="75">
        <f t="shared" si="125"/>
        <v>-200</v>
      </c>
      <c r="R259" s="74">
        <f aca="true" t="shared" si="161" ref="R259:W259">SUM(R261:R262)</f>
        <v>102087</v>
      </c>
      <c r="S259" s="74">
        <f t="shared" si="161"/>
        <v>62087</v>
      </c>
      <c r="T259" s="74">
        <f t="shared" si="161"/>
        <v>40000</v>
      </c>
      <c r="U259" s="74">
        <f t="shared" si="161"/>
        <v>78087</v>
      </c>
      <c r="V259" s="74">
        <f t="shared" si="161"/>
        <v>62087</v>
      </c>
      <c r="W259" s="74">
        <f t="shared" si="161"/>
        <v>16000</v>
      </c>
      <c r="X259" s="71"/>
      <c r="Y259" s="64"/>
    </row>
    <row r="260" spans="1:25" ht="12.75">
      <c r="A260" s="68"/>
      <c r="B260" s="68"/>
      <c r="C260" s="68"/>
      <c r="D260" s="68"/>
      <c r="E260" s="69" t="s">
        <v>344</v>
      </c>
      <c r="F260" s="76"/>
      <c r="G260" s="76"/>
      <c r="H260" s="76"/>
      <c r="I260" s="76"/>
      <c r="J260" s="76"/>
      <c r="K260" s="76"/>
      <c r="L260" s="76"/>
      <c r="M260" s="76"/>
      <c r="N260" s="76"/>
      <c r="O260" s="75"/>
      <c r="P260" s="75"/>
      <c r="Q260" s="75"/>
      <c r="R260" s="76"/>
      <c r="S260" s="76"/>
      <c r="T260" s="76"/>
      <c r="U260" s="76"/>
      <c r="V260" s="76"/>
      <c r="W260" s="76"/>
      <c r="X260" s="71"/>
      <c r="Y260" s="64"/>
    </row>
    <row r="261" spans="1:25" ht="12.75">
      <c r="A261" s="68">
        <v>2951</v>
      </c>
      <c r="B261" s="68" t="s">
        <v>211</v>
      </c>
      <c r="C261" s="68" t="s">
        <v>195</v>
      </c>
      <c r="D261" s="68" t="s">
        <v>191</v>
      </c>
      <c r="E261" s="69" t="s">
        <v>511</v>
      </c>
      <c r="F261" s="74">
        <f>SUM(G261,H261)</f>
        <v>60703.3</v>
      </c>
      <c r="G261" s="74">
        <v>53216.9</v>
      </c>
      <c r="H261" s="74">
        <v>7486.4</v>
      </c>
      <c r="I261" s="74">
        <f>SUM(J261,K261)</f>
        <v>81745.8</v>
      </c>
      <c r="J261" s="74">
        <v>76045.8</v>
      </c>
      <c r="K261" s="74">
        <v>5700</v>
      </c>
      <c r="L261" s="74">
        <f>SUM(M261,N261)</f>
        <v>70500</v>
      </c>
      <c r="M261" s="74">
        <v>65000</v>
      </c>
      <c r="N261" s="74">
        <v>5500</v>
      </c>
      <c r="O261" s="75">
        <f t="shared" si="123"/>
        <v>-11245.800000000003</v>
      </c>
      <c r="P261" s="75">
        <f t="shared" si="124"/>
        <v>-11045.800000000003</v>
      </c>
      <c r="Q261" s="75">
        <f t="shared" si="125"/>
        <v>-200</v>
      </c>
      <c r="R261" s="74">
        <f>SUM(S261,T261)</f>
        <v>102087</v>
      </c>
      <c r="S261" s="74">
        <v>62087</v>
      </c>
      <c r="T261" s="74">
        <v>40000</v>
      </c>
      <c r="U261" s="74">
        <f>SUM(V261,W261)</f>
        <v>78087</v>
      </c>
      <c r="V261" s="74">
        <v>62087</v>
      </c>
      <c r="W261" s="74">
        <v>16000</v>
      </c>
      <c r="X261" s="71"/>
      <c r="Y261" s="64"/>
    </row>
    <row r="262" spans="1:25" ht="12.75">
      <c r="A262" s="68">
        <v>2952</v>
      </c>
      <c r="B262" s="68" t="s">
        <v>211</v>
      </c>
      <c r="C262" s="68" t="s">
        <v>195</v>
      </c>
      <c r="D262" s="68" t="s">
        <v>199</v>
      </c>
      <c r="E262" s="69" t="s">
        <v>512</v>
      </c>
      <c r="F262" s="74">
        <f>SUM(G262,H262)</f>
        <v>0</v>
      </c>
      <c r="G262" s="74"/>
      <c r="H262" s="74"/>
      <c r="I262" s="74">
        <f>SUM(J262,K262)</f>
        <v>0</v>
      </c>
      <c r="J262" s="74"/>
      <c r="K262" s="74"/>
      <c r="L262" s="74">
        <f>SUM(M262,N262)</f>
        <v>0</v>
      </c>
      <c r="M262" s="74"/>
      <c r="N262" s="74"/>
      <c r="O262" s="75">
        <f t="shared" si="123"/>
        <v>0</v>
      </c>
      <c r="P262" s="75">
        <f t="shared" si="124"/>
        <v>0</v>
      </c>
      <c r="Q262" s="75">
        <f t="shared" si="125"/>
        <v>0</v>
      </c>
      <c r="R262" s="74">
        <f>SUM(S262,T262)</f>
        <v>0</v>
      </c>
      <c r="S262" s="74"/>
      <c r="T262" s="74"/>
      <c r="U262" s="74">
        <f>SUM(V262,W262)</f>
        <v>0</v>
      </c>
      <c r="V262" s="74"/>
      <c r="W262" s="74"/>
      <c r="X262" s="71"/>
      <c r="Y262" s="64"/>
    </row>
    <row r="263" spans="1:25" ht="12.75">
      <c r="A263" s="68">
        <v>2960</v>
      </c>
      <c r="B263" s="68" t="s">
        <v>211</v>
      </c>
      <c r="C263" s="68" t="s">
        <v>196</v>
      </c>
      <c r="D263" s="68" t="s">
        <v>190</v>
      </c>
      <c r="E263" s="69" t="s">
        <v>513</v>
      </c>
      <c r="F263" s="74">
        <f aca="true" t="shared" si="162" ref="F263:N263">SUM(F265)</f>
        <v>0</v>
      </c>
      <c r="G263" s="74">
        <f t="shared" si="162"/>
        <v>0</v>
      </c>
      <c r="H263" s="74">
        <f t="shared" si="162"/>
        <v>0</v>
      </c>
      <c r="I263" s="74">
        <f t="shared" si="162"/>
        <v>0</v>
      </c>
      <c r="J263" s="74">
        <f t="shared" si="162"/>
        <v>0</v>
      </c>
      <c r="K263" s="74">
        <f t="shared" si="162"/>
        <v>0</v>
      </c>
      <c r="L263" s="74">
        <f t="shared" si="162"/>
        <v>0</v>
      </c>
      <c r="M263" s="74">
        <f t="shared" si="162"/>
        <v>0</v>
      </c>
      <c r="N263" s="74">
        <f t="shared" si="162"/>
        <v>0</v>
      </c>
      <c r="O263" s="75">
        <f t="shared" si="123"/>
        <v>0</v>
      </c>
      <c r="P263" s="75">
        <f t="shared" si="124"/>
        <v>0</v>
      </c>
      <c r="Q263" s="75">
        <f t="shared" si="125"/>
        <v>0</v>
      </c>
      <c r="R263" s="74">
        <f aca="true" t="shared" si="163" ref="R263:W263">SUM(R265)</f>
        <v>0</v>
      </c>
      <c r="S263" s="74">
        <f t="shared" si="163"/>
        <v>0</v>
      </c>
      <c r="T263" s="74">
        <f t="shared" si="163"/>
        <v>0</v>
      </c>
      <c r="U263" s="74">
        <f t="shared" si="163"/>
        <v>0</v>
      </c>
      <c r="V263" s="74">
        <f t="shared" si="163"/>
        <v>0</v>
      </c>
      <c r="W263" s="74">
        <f t="shared" si="163"/>
        <v>0</v>
      </c>
      <c r="X263" s="71"/>
      <c r="Y263" s="64"/>
    </row>
    <row r="264" spans="1:25" ht="12.75">
      <c r="A264" s="68"/>
      <c r="B264" s="68"/>
      <c r="C264" s="68"/>
      <c r="D264" s="68"/>
      <c r="E264" s="69" t="s">
        <v>344</v>
      </c>
      <c r="F264" s="76"/>
      <c r="G264" s="76"/>
      <c r="H264" s="76"/>
      <c r="I264" s="76"/>
      <c r="J264" s="76"/>
      <c r="K264" s="76"/>
      <c r="L264" s="76"/>
      <c r="M264" s="76"/>
      <c r="N264" s="76"/>
      <c r="O264" s="75"/>
      <c r="P264" s="75"/>
      <c r="Q264" s="75"/>
      <c r="R264" s="76"/>
      <c r="S264" s="76"/>
      <c r="T264" s="76"/>
      <c r="U264" s="76"/>
      <c r="V264" s="76"/>
      <c r="W264" s="76"/>
      <c r="X264" s="71"/>
      <c r="Y264" s="64"/>
    </row>
    <row r="265" spans="1:25" ht="12.75">
      <c r="A265" s="68">
        <v>2961</v>
      </c>
      <c r="B265" s="68" t="s">
        <v>211</v>
      </c>
      <c r="C265" s="68" t="s">
        <v>196</v>
      </c>
      <c r="D265" s="68" t="s">
        <v>191</v>
      </c>
      <c r="E265" s="69" t="s">
        <v>513</v>
      </c>
      <c r="F265" s="74">
        <f>SUM(G265,H265)</f>
        <v>0</v>
      </c>
      <c r="G265" s="74"/>
      <c r="H265" s="74"/>
      <c r="I265" s="74">
        <f>SUM(J265,K265)</f>
        <v>0</v>
      </c>
      <c r="J265" s="74"/>
      <c r="K265" s="74"/>
      <c r="L265" s="74">
        <f>SUM(M265,N265)</f>
        <v>0</v>
      </c>
      <c r="M265" s="74"/>
      <c r="N265" s="74"/>
      <c r="O265" s="75">
        <f aca="true" t="shared" si="164" ref="O265:O308">L265-I265</f>
        <v>0</v>
      </c>
      <c r="P265" s="75">
        <f aca="true" t="shared" si="165" ref="P265:P308">M265-J265</f>
        <v>0</v>
      </c>
      <c r="Q265" s="75">
        <f aca="true" t="shared" si="166" ref="Q265:Q308">N265-K265</f>
        <v>0</v>
      </c>
      <c r="R265" s="74">
        <f>SUM(S265,T265)</f>
        <v>0</v>
      </c>
      <c r="S265" s="74"/>
      <c r="T265" s="74"/>
      <c r="U265" s="74">
        <f>SUM(V265,W265)</f>
        <v>0</v>
      </c>
      <c r="V265" s="74"/>
      <c r="W265" s="74"/>
      <c r="X265" s="71"/>
      <c r="Y265" s="64"/>
    </row>
    <row r="266" spans="1:25" ht="25.5">
      <c r="A266" s="68">
        <v>2970</v>
      </c>
      <c r="B266" s="68" t="s">
        <v>211</v>
      </c>
      <c r="C266" s="68" t="s">
        <v>209</v>
      </c>
      <c r="D266" s="68" t="s">
        <v>190</v>
      </c>
      <c r="E266" s="69" t="s">
        <v>514</v>
      </c>
      <c r="F266" s="74">
        <f aca="true" t="shared" si="167" ref="F266:N266">SUM(F268)</f>
        <v>0</v>
      </c>
      <c r="G266" s="74">
        <f t="shared" si="167"/>
        <v>0</v>
      </c>
      <c r="H266" s="74">
        <f t="shared" si="167"/>
        <v>0</v>
      </c>
      <c r="I266" s="74">
        <f t="shared" si="167"/>
        <v>0</v>
      </c>
      <c r="J266" s="74">
        <f t="shared" si="167"/>
        <v>0</v>
      </c>
      <c r="K266" s="74">
        <f t="shared" si="167"/>
        <v>0</v>
      </c>
      <c r="L266" s="74">
        <f t="shared" si="167"/>
        <v>0</v>
      </c>
      <c r="M266" s="74">
        <f t="shared" si="167"/>
        <v>0</v>
      </c>
      <c r="N266" s="74">
        <f t="shared" si="167"/>
        <v>0</v>
      </c>
      <c r="O266" s="75">
        <f t="shared" si="164"/>
        <v>0</v>
      </c>
      <c r="P266" s="75">
        <f t="shared" si="165"/>
        <v>0</v>
      </c>
      <c r="Q266" s="75">
        <f t="shared" si="166"/>
        <v>0</v>
      </c>
      <c r="R266" s="74">
        <f aca="true" t="shared" si="168" ref="R266:W266">SUM(R268)</f>
        <v>0</v>
      </c>
      <c r="S266" s="74">
        <f t="shared" si="168"/>
        <v>0</v>
      </c>
      <c r="T266" s="74">
        <f t="shared" si="168"/>
        <v>0</v>
      </c>
      <c r="U266" s="74">
        <f t="shared" si="168"/>
        <v>0</v>
      </c>
      <c r="V266" s="74">
        <f t="shared" si="168"/>
        <v>0</v>
      </c>
      <c r="W266" s="74">
        <f t="shared" si="168"/>
        <v>0</v>
      </c>
      <c r="X266" s="71"/>
      <c r="Y266" s="64"/>
    </row>
    <row r="267" spans="1:25" ht="12.75">
      <c r="A267" s="68"/>
      <c r="B267" s="68"/>
      <c r="C267" s="68"/>
      <c r="D267" s="68"/>
      <c r="E267" s="69" t="s">
        <v>344</v>
      </c>
      <c r="F267" s="76"/>
      <c r="G267" s="76"/>
      <c r="H267" s="76"/>
      <c r="I267" s="76"/>
      <c r="J267" s="76"/>
      <c r="K267" s="76"/>
      <c r="L267" s="76"/>
      <c r="M267" s="76"/>
      <c r="N267" s="76"/>
      <c r="O267" s="75"/>
      <c r="P267" s="75"/>
      <c r="Q267" s="75"/>
      <c r="R267" s="76"/>
      <c r="S267" s="76"/>
      <c r="T267" s="76"/>
      <c r="U267" s="76"/>
      <c r="V267" s="76"/>
      <c r="W267" s="76"/>
      <c r="X267" s="71"/>
      <c r="Y267" s="64"/>
    </row>
    <row r="268" spans="1:25" ht="25.5">
      <c r="A268" s="68">
        <v>2971</v>
      </c>
      <c r="B268" s="68" t="s">
        <v>211</v>
      </c>
      <c r="C268" s="68" t="s">
        <v>209</v>
      </c>
      <c r="D268" s="68" t="s">
        <v>191</v>
      </c>
      <c r="E268" s="69" t="s">
        <v>514</v>
      </c>
      <c r="F268" s="74">
        <f>SUM(G268,H268)</f>
        <v>0</v>
      </c>
      <c r="G268" s="74"/>
      <c r="H268" s="74"/>
      <c r="I268" s="74">
        <f>SUM(J268,K268)</f>
        <v>0</v>
      </c>
      <c r="J268" s="74"/>
      <c r="K268" s="74"/>
      <c r="L268" s="74">
        <f>SUM(M268,N268)</f>
        <v>0</v>
      </c>
      <c r="M268" s="74"/>
      <c r="N268" s="74"/>
      <c r="O268" s="75">
        <f t="shared" si="164"/>
        <v>0</v>
      </c>
      <c r="P268" s="75">
        <f t="shared" si="165"/>
        <v>0</v>
      </c>
      <c r="Q268" s="75">
        <f t="shared" si="166"/>
        <v>0</v>
      </c>
      <c r="R268" s="74">
        <f>SUM(S268,T268)</f>
        <v>0</v>
      </c>
      <c r="S268" s="74"/>
      <c r="T268" s="74"/>
      <c r="U268" s="74">
        <f>SUM(V268,W268)</f>
        <v>0</v>
      </c>
      <c r="V268" s="74"/>
      <c r="W268" s="74"/>
      <c r="X268" s="71"/>
      <c r="Y268" s="64"/>
    </row>
    <row r="269" spans="1:25" ht="12.75">
      <c r="A269" s="68">
        <v>2980</v>
      </c>
      <c r="B269" s="68" t="s">
        <v>211</v>
      </c>
      <c r="C269" s="68" t="s">
        <v>374</v>
      </c>
      <c r="D269" s="68" t="s">
        <v>190</v>
      </c>
      <c r="E269" s="69" t="s">
        <v>515</v>
      </c>
      <c r="F269" s="74">
        <f aca="true" t="shared" si="169" ref="F269:N269">SUM(F271)</f>
        <v>0</v>
      </c>
      <c r="G269" s="74">
        <f t="shared" si="169"/>
        <v>0</v>
      </c>
      <c r="H269" s="74">
        <f t="shared" si="169"/>
        <v>0</v>
      </c>
      <c r="I269" s="74">
        <f t="shared" si="169"/>
        <v>0</v>
      </c>
      <c r="J269" s="74">
        <f t="shared" si="169"/>
        <v>0</v>
      </c>
      <c r="K269" s="74">
        <f t="shared" si="169"/>
        <v>0</v>
      </c>
      <c r="L269" s="74">
        <f t="shared" si="169"/>
        <v>0</v>
      </c>
      <c r="M269" s="74">
        <f t="shared" si="169"/>
        <v>0</v>
      </c>
      <c r="N269" s="74">
        <f t="shared" si="169"/>
        <v>0</v>
      </c>
      <c r="O269" s="75">
        <f t="shared" si="164"/>
        <v>0</v>
      </c>
      <c r="P269" s="75">
        <f t="shared" si="165"/>
        <v>0</v>
      </c>
      <c r="Q269" s="75">
        <f t="shared" si="166"/>
        <v>0</v>
      </c>
      <c r="R269" s="74">
        <f aca="true" t="shared" si="170" ref="R269:W269">SUM(R271)</f>
        <v>0</v>
      </c>
      <c r="S269" s="74">
        <f t="shared" si="170"/>
        <v>0</v>
      </c>
      <c r="T269" s="74">
        <f t="shared" si="170"/>
        <v>0</v>
      </c>
      <c r="U269" s="74">
        <f t="shared" si="170"/>
        <v>0</v>
      </c>
      <c r="V269" s="74">
        <f t="shared" si="170"/>
        <v>0</v>
      </c>
      <c r="W269" s="74">
        <f t="shared" si="170"/>
        <v>0</v>
      </c>
      <c r="X269" s="71"/>
      <c r="Y269" s="64"/>
    </row>
    <row r="270" spans="1:25" ht="12.75">
      <c r="A270" s="68"/>
      <c r="B270" s="68"/>
      <c r="C270" s="68"/>
      <c r="D270" s="68"/>
      <c r="E270" s="69" t="s">
        <v>344</v>
      </c>
      <c r="F270" s="76"/>
      <c r="G270" s="76"/>
      <c r="H270" s="76"/>
      <c r="I270" s="76"/>
      <c r="J270" s="76"/>
      <c r="K270" s="76"/>
      <c r="L270" s="76"/>
      <c r="M270" s="76"/>
      <c r="N270" s="76"/>
      <c r="O270" s="75"/>
      <c r="P270" s="75"/>
      <c r="Q270" s="75"/>
      <c r="R270" s="76"/>
      <c r="S270" s="76"/>
      <c r="T270" s="76"/>
      <c r="U270" s="76"/>
      <c r="V270" s="76"/>
      <c r="W270" s="76"/>
      <c r="X270" s="71"/>
      <c r="Y270" s="64"/>
    </row>
    <row r="271" spans="1:25" ht="12.75">
      <c r="A271" s="68">
        <v>2981</v>
      </c>
      <c r="B271" s="68" t="s">
        <v>211</v>
      </c>
      <c r="C271" s="68" t="s">
        <v>374</v>
      </c>
      <c r="D271" s="68" t="s">
        <v>191</v>
      </c>
      <c r="E271" s="69" t="s">
        <v>515</v>
      </c>
      <c r="F271" s="74">
        <f>SUM(G271,H271)</f>
        <v>0</v>
      </c>
      <c r="G271" s="74"/>
      <c r="H271" s="74"/>
      <c r="I271" s="74">
        <f>SUM(J271,K271)</f>
        <v>0</v>
      </c>
      <c r="J271" s="74"/>
      <c r="K271" s="74"/>
      <c r="L271" s="74">
        <f>SUM(M271,N271)</f>
        <v>0</v>
      </c>
      <c r="M271" s="74"/>
      <c r="N271" s="74"/>
      <c r="O271" s="75">
        <f t="shared" si="164"/>
        <v>0</v>
      </c>
      <c r="P271" s="75">
        <f t="shared" si="165"/>
        <v>0</v>
      </c>
      <c r="Q271" s="75">
        <f t="shared" si="166"/>
        <v>0</v>
      </c>
      <c r="R271" s="74">
        <f>SUM(S271,T271)</f>
        <v>0</v>
      </c>
      <c r="S271" s="74"/>
      <c r="T271" s="74"/>
      <c r="U271" s="74">
        <f>SUM(V271,W271)</f>
        <v>0</v>
      </c>
      <c r="V271" s="74"/>
      <c r="W271" s="74"/>
      <c r="X271" s="71"/>
      <c r="Y271" s="64"/>
    </row>
    <row r="272" spans="1:25" ht="38.25">
      <c r="A272" s="68">
        <v>3000</v>
      </c>
      <c r="B272" s="68" t="s">
        <v>240</v>
      </c>
      <c r="C272" s="68" t="s">
        <v>190</v>
      </c>
      <c r="D272" s="68" t="s">
        <v>190</v>
      </c>
      <c r="E272" s="69" t="s">
        <v>516</v>
      </c>
      <c r="F272" s="384">
        <f aca="true" t="shared" si="171" ref="F272:N272">SUM(F274,F278,F281,F284,F287,F290,F293,F296,F300)</f>
        <v>8235</v>
      </c>
      <c r="G272" s="384">
        <f t="shared" si="171"/>
        <v>8235</v>
      </c>
      <c r="H272" s="384">
        <f t="shared" si="171"/>
        <v>0</v>
      </c>
      <c r="I272" s="384">
        <f t="shared" si="171"/>
        <v>10700</v>
      </c>
      <c r="J272" s="384">
        <f t="shared" si="171"/>
        <v>10700</v>
      </c>
      <c r="K272" s="384">
        <f t="shared" si="171"/>
        <v>0</v>
      </c>
      <c r="L272" s="384">
        <f t="shared" si="171"/>
        <v>10700</v>
      </c>
      <c r="M272" s="384">
        <f t="shared" si="171"/>
        <v>10700</v>
      </c>
      <c r="N272" s="384">
        <f t="shared" si="171"/>
        <v>0</v>
      </c>
      <c r="O272" s="390">
        <f t="shared" si="164"/>
        <v>0</v>
      </c>
      <c r="P272" s="390">
        <f t="shared" si="165"/>
        <v>0</v>
      </c>
      <c r="Q272" s="390">
        <f t="shared" si="166"/>
        <v>0</v>
      </c>
      <c r="R272" s="384">
        <f aca="true" t="shared" si="172" ref="R272:W272">SUM(R274,R278,R281,R284,R287,R290,R293,R296,R300)</f>
        <v>17600</v>
      </c>
      <c r="S272" s="384">
        <f t="shared" si="172"/>
        <v>17600</v>
      </c>
      <c r="T272" s="384">
        <f t="shared" si="172"/>
        <v>0</v>
      </c>
      <c r="U272" s="384">
        <v>17600</v>
      </c>
      <c r="V272" s="384">
        <v>17600</v>
      </c>
      <c r="W272" s="384">
        <f t="shared" si="172"/>
        <v>0</v>
      </c>
      <c r="X272" s="71"/>
      <c r="Y272" s="64"/>
    </row>
    <row r="273" spans="1:25" ht="12.75">
      <c r="A273" s="68"/>
      <c r="B273" s="68"/>
      <c r="C273" s="68"/>
      <c r="D273" s="68"/>
      <c r="E273" s="69" t="s">
        <v>344</v>
      </c>
      <c r="F273" s="76"/>
      <c r="G273" s="76"/>
      <c r="H273" s="76"/>
      <c r="I273" s="76"/>
      <c r="J273" s="76"/>
      <c r="K273" s="76"/>
      <c r="L273" s="76"/>
      <c r="M273" s="76"/>
      <c r="N273" s="76"/>
      <c r="O273" s="75"/>
      <c r="P273" s="75"/>
      <c r="Q273" s="75"/>
      <c r="R273" s="76"/>
      <c r="S273" s="76"/>
      <c r="T273" s="76"/>
      <c r="U273" s="76"/>
      <c r="V273" s="76"/>
      <c r="W273" s="76"/>
      <c r="X273" s="71"/>
      <c r="Y273" s="64"/>
    </row>
    <row r="274" spans="1:25" ht="12.75">
      <c r="A274" s="68">
        <v>3010</v>
      </c>
      <c r="B274" s="68" t="s">
        <v>240</v>
      </c>
      <c r="C274" s="68" t="s">
        <v>191</v>
      </c>
      <c r="D274" s="68" t="s">
        <v>190</v>
      </c>
      <c r="E274" s="69" t="s">
        <v>517</v>
      </c>
      <c r="F274" s="74">
        <f aca="true" t="shared" si="173" ref="F274:N274">SUM(F276:F277)</f>
        <v>0</v>
      </c>
      <c r="G274" s="74">
        <f t="shared" si="173"/>
        <v>0</v>
      </c>
      <c r="H274" s="74">
        <f t="shared" si="173"/>
        <v>0</v>
      </c>
      <c r="I274" s="74">
        <f t="shared" si="173"/>
        <v>0</v>
      </c>
      <c r="J274" s="74">
        <f t="shared" si="173"/>
        <v>0</v>
      </c>
      <c r="K274" s="74">
        <f t="shared" si="173"/>
        <v>0</v>
      </c>
      <c r="L274" s="74">
        <f t="shared" si="173"/>
        <v>0</v>
      </c>
      <c r="M274" s="74">
        <f t="shared" si="173"/>
        <v>0</v>
      </c>
      <c r="N274" s="74">
        <f t="shared" si="173"/>
        <v>0</v>
      </c>
      <c r="O274" s="75">
        <f t="shared" si="164"/>
        <v>0</v>
      </c>
      <c r="P274" s="75">
        <f t="shared" si="165"/>
        <v>0</v>
      </c>
      <c r="Q274" s="75">
        <f t="shared" si="166"/>
        <v>0</v>
      </c>
      <c r="R274" s="74">
        <f aca="true" t="shared" si="174" ref="R274:W274">SUM(R276:R277)</f>
        <v>0</v>
      </c>
      <c r="S274" s="74">
        <f t="shared" si="174"/>
        <v>0</v>
      </c>
      <c r="T274" s="74">
        <f t="shared" si="174"/>
        <v>0</v>
      </c>
      <c r="U274" s="74">
        <f t="shared" si="174"/>
        <v>0</v>
      </c>
      <c r="V274" s="74">
        <f t="shared" si="174"/>
        <v>0</v>
      </c>
      <c r="W274" s="74">
        <f t="shared" si="174"/>
        <v>0</v>
      </c>
      <c r="X274" s="71"/>
      <c r="Y274" s="64"/>
    </row>
    <row r="275" spans="1:25" ht="12.75">
      <c r="A275" s="68"/>
      <c r="B275" s="68"/>
      <c r="C275" s="68"/>
      <c r="D275" s="68"/>
      <c r="E275" s="69" t="s">
        <v>344</v>
      </c>
      <c r="F275" s="76"/>
      <c r="G275" s="76"/>
      <c r="H275" s="76"/>
      <c r="I275" s="76"/>
      <c r="J275" s="76"/>
      <c r="K275" s="76"/>
      <c r="L275" s="76"/>
      <c r="M275" s="76"/>
      <c r="N275" s="76"/>
      <c r="O275" s="75"/>
      <c r="P275" s="75"/>
      <c r="Q275" s="75"/>
      <c r="R275" s="76"/>
      <c r="S275" s="76"/>
      <c r="T275" s="76"/>
      <c r="U275" s="76"/>
      <c r="V275" s="76"/>
      <c r="W275" s="76"/>
      <c r="X275" s="71"/>
      <c r="Y275" s="64"/>
    </row>
    <row r="276" spans="1:25" ht="12.75">
      <c r="A276" s="68">
        <v>3011</v>
      </c>
      <c r="B276" s="68" t="s">
        <v>240</v>
      </c>
      <c r="C276" s="68" t="s">
        <v>191</v>
      </c>
      <c r="D276" s="68" t="s">
        <v>191</v>
      </c>
      <c r="E276" s="69" t="s">
        <v>518</v>
      </c>
      <c r="F276" s="74">
        <f>SUM(G276,H276)</f>
        <v>0</v>
      </c>
      <c r="G276" s="74"/>
      <c r="H276" s="74"/>
      <c r="I276" s="74">
        <f>SUM(J276,K276)</f>
        <v>0</v>
      </c>
      <c r="J276" s="74"/>
      <c r="K276" s="74"/>
      <c r="L276" s="74">
        <f>SUM(M276,N276)</f>
        <v>0</v>
      </c>
      <c r="M276" s="74"/>
      <c r="N276" s="74"/>
      <c r="O276" s="75">
        <f t="shared" si="164"/>
        <v>0</v>
      </c>
      <c r="P276" s="75">
        <f t="shared" si="165"/>
        <v>0</v>
      </c>
      <c r="Q276" s="75">
        <f t="shared" si="166"/>
        <v>0</v>
      </c>
      <c r="R276" s="74">
        <f>SUM(S276,T276)</f>
        <v>0</v>
      </c>
      <c r="S276" s="74"/>
      <c r="T276" s="74"/>
      <c r="U276" s="74">
        <f>SUM(V276,W276)</f>
        <v>0</v>
      </c>
      <c r="V276" s="74"/>
      <c r="W276" s="74"/>
      <c r="X276" s="71"/>
      <c r="Y276" s="64"/>
    </row>
    <row r="277" spans="1:25" ht="12.75">
      <c r="A277" s="68">
        <v>3012</v>
      </c>
      <c r="B277" s="68" t="s">
        <v>240</v>
      </c>
      <c r="C277" s="68" t="s">
        <v>191</v>
      </c>
      <c r="D277" s="68" t="s">
        <v>199</v>
      </c>
      <c r="E277" s="69" t="s">
        <v>519</v>
      </c>
      <c r="F277" s="74">
        <f>SUM(G277,H277)</f>
        <v>0</v>
      </c>
      <c r="G277" s="74"/>
      <c r="H277" s="74"/>
      <c r="I277" s="74">
        <f>SUM(J277,K277)</f>
        <v>0</v>
      </c>
      <c r="J277" s="74"/>
      <c r="K277" s="74"/>
      <c r="L277" s="74">
        <f>SUM(M277,N277)</f>
        <v>0</v>
      </c>
      <c r="M277" s="74"/>
      <c r="N277" s="74"/>
      <c r="O277" s="75">
        <f t="shared" si="164"/>
        <v>0</v>
      </c>
      <c r="P277" s="75">
        <f t="shared" si="165"/>
        <v>0</v>
      </c>
      <c r="Q277" s="75">
        <f t="shared" si="166"/>
        <v>0</v>
      </c>
      <c r="R277" s="74">
        <f>SUM(S277,T277)</f>
        <v>0</v>
      </c>
      <c r="S277" s="74"/>
      <c r="T277" s="74"/>
      <c r="U277" s="74">
        <f>SUM(V277,W277)</f>
        <v>0</v>
      </c>
      <c r="V277" s="74"/>
      <c r="W277" s="74"/>
      <c r="X277" s="71"/>
      <c r="Y277" s="64"/>
    </row>
    <row r="278" spans="1:25" ht="12.75">
      <c r="A278" s="68">
        <v>3020</v>
      </c>
      <c r="B278" s="68" t="s">
        <v>240</v>
      </c>
      <c r="C278" s="68" t="s">
        <v>199</v>
      </c>
      <c r="D278" s="68" t="s">
        <v>190</v>
      </c>
      <c r="E278" s="69" t="s">
        <v>520</v>
      </c>
      <c r="F278" s="74">
        <f aca="true" t="shared" si="175" ref="F278:N278">SUM(F280)</f>
        <v>0</v>
      </c>
      <c r="G278" s="74">
        <f t="shared" si="175"/>
        <v>0</v>
      </c>
      <c r="H278" s="74">
        <f t="shared" si="175"/>
        <v>0</v>
      </c>
      <c r="I278" s="74">
        <f t="shared" si="175"/>
        <v>0</v>
      </c>
      <c r="J278" s="74">
        <f t="shared" si="175"/>
        <v>0</v>
      </c>
      <c r="K278" s="74">
        <f t="shared" si="175"/>
        <v>0</v>
      </c>
      <c r="L278" s="74">
        <f t="shared" si="175"/>
        <v>0</v>
      </c>
      <c r="M278" s="74">
        <f t="shared" si="175"/>
        <v>0</v>
      </c>
      <c r="N278" s="74">
        <f t="shared" si="175"/>
        <v>0</v>
      </c>
      <c r="O278" s="75">
        <f t="shared" si="164"/>
        <v>0</v>
      </c>
      <c r="P278" s="75">
        <f t="shared" si="165"/>
        <v>0</v>
      </c>
      <c r="Q278" s="75">
        <f t="shared" si="166"/>
        <v>0</v>
      </c>
      <c r="R278" s="74">
        <f aca="true" t="shared" si="176" ref="R278:W278">SUM(R280)</f>
        <v>0</v>
      </c>
      <c r="S278" s="74">
        <f t="shared" si="176"/>
        <v>0</v>
      </c>
      <c r="T278" s="74">
        <f t="shared" si="176"/>
        <v>0</v>
      </c>
      <c r="U278" s="74">
        <f t="shared" si="176"/>
        <v>0</v>
      </c>
      <c r="V278" s="74">
        <f t="shared" si="176"/>
        <v>0</v>
      </c>
      <c r="W278" s="74">
        <f t="shared" si="176"/>
        <v>0</v>
      </c>
      <c r="X278" s="71"/>
      <c r="Y278" s="64"/>
    </row>
    <row r="279" spans="1:25" ht="12.75">
      <c r="A279" s="68"/>
      <c r="B279" s="68"/>
      <c r="C279" s="68"/>
      <c r="D279" s="68"/>
      <c r="E279" s="69" t="s">
        <v>344</v>
      </c>
      <c r="F279" s="76"/>
      <c r="G279" s="76"/>
      <c r="H279" s="76"/>
      <c r="I279" s="76"/>
      <c r="J279" s="76"/>
      <c r="K279" s="76"/>
      <c r="L279" s="76"/>
      <c r="M279" s="76"/>
      <c r="N279" s="76"/>
      <c r="O279" s="75"/>
      <c r="P279" s="75"/>
      <c r="Q279" s="75"/>
      <c r="R279" s="76"/>
      <c r="S279" s="76"/>
      <c r="T279" s="76"/>
      <c r="U279" s="76"/>
      <c r="V279" s="76"/>
      <c r="W279" s="76"/>
      <c r="X279" s="71"/>
      <c r="Y279" s="64"/>
    </row>
    <row r="280" spans="1:25" ht="12.75">
      <c r="A280" s="68">
        <v>3021</v>
      </c>
      <c r="B280" s="68" t="s">
        <v>240</v>
      </c>
      <c r="C280" s="68" t="s">
        <v>199</v>
      </c>
      <c r="D280" s="68" t="s">
        <v>191</v>
      </c>
      <c r="E280" s="69" t="s">
        <v>520</v>
      </c>
      <c r="F280" s="74">
        <f>SUM(G280,H280)</f>
        <v>0</v>
      </c>
      <c r="G280" s="74"/>
      <c r="H280" s="74"/>
      <c r="I280" s="74">
        <f>SUM(J280,K280)</f>
        <v>0</v>
      </c>
      <c r="J280" s="74"/>
      <c r="K280" s="74"/>
      <c r="L280" s="74">
        <f>SUM(M280,N280)</f>
        <v>0</v>
      </c>
      <c r="M280" s="74"/>
      <c r="N280" s="74"/>
      <c r="O280" s="75">
        <f t="shared" si="164"/>
        <v>0</v>
      </c>
      <c r="P280" s="75">
        <f t="shared" si="165"/>
        <v>0</v>
      </c>
      <c r="Q280" s="75">
        <f t="shared" si="166"/>
        <v>0</v>
      </c>
      <c r="R280" s="74">
        <f>SUM(S280,T280)</f>
        <v>0</v>
      </c>
      <c r="S280" s="74"/>
      <c r="T280" s="74"/>
      <c r="U280" s="74">
        <f>SUM(V280,W280)</f>
        <v>0</v>
      </c>
      <c r="V280" s="74"/>
      <c r="W280" s="74"/>
      <c r="X280" s="71"/>
      <c r="Y280" s="64"/>
    </row>
    <row r="281" spans="1:25" ht="12.75">
      <c r="A281" s="68">
        <v>3030</v>
      </c>
      <c r="B281" s="68" t="s">
        <v>240</v>
      </c>
      <c r="C281" s="68" t="s">
        <v>193</v>
      </c>
      <c r="D281" s="68" t="s">
        <v>190</v>
      </c>
      <c r="E281" s="69" t="s">
        <v>521</v>
      </c>
      <c r="F281" s="74">
        <f aca="true" t="shared" si="177" ref="F281:N281">SUM(F283)</f>
        <v>0</v>
      </c>
      <c r="G281" s="74">
        <f t="shared" si="177"/>
        <v>0</v>
      </c>
      <c r="H281" s="74">
        <f t="shared" si="177"/>
        <v>0</v>
      </c>
      <c r="I281" s="74">
        <f t="shared" si="177"/>
        <v>0</v>
      </c>
      <c r="J281" s="74">
        <f t="shared" si="177"/>
        <v>0</v>
      </c>
      <c r="K281" s="74">
        <f t="shared" si="177"/>
        <v>0</v>
      </c>
      <c r="L281" s="74">
        <f t="shared" si="177"/>
        <v>0</v>
      </c>
      <c r="M281" s="74">
        <f t="shared" si="177"/>
        <v>0</v>
      </c>
      <c r="N281" s="74">
        <f t="shared" si="177"/>
        <v>0</v>
      </c>
      <c r="O281" s="75">
        <f t="shared" si="164"/>
        <v>0</v>
      </c>
      <c r="P281" s="75">
        <f t="shared" si="165"/>
        <v>0</v>
      </c>
      <c r="Q281" s="75">
        <f t="shared" si="166"/>
        <v>0</v>
      </c>
      <c r="R281" s="74">
        <f aca="true" t="shared" si="178" ref="R281:W281">SUM(R283)</f>
        <v>0</v>
      </c>
      <c r="S281" s="74">
        <f t="shared" si="178"/>
        <v>0</v>
      </c>
      <c r="T281" s="74">
        <f t="shared" si="178"/>
        <v>0</v>
      </c>
      <c r="U281" s="74">
        <f t="shared" si="178"/>
        <v>0</v>
      </c>
      <c r="V281" s="74">
        <f t="shared" si="178"/>
        <v>0</v>
      </c>
      <c r="W281" s="74">
        <f t="shared" si="178"/>
        <v>0</v>
      </c>
      <c r="X281" s="71"/>
      <c r="Y281" s="64"/>
    </row>
    <row r="282" spans="1:25" ht="12.75">
      <c r="A282" s="68"/>
      <c r="B282" s="68"/>
      <c r="C282" s="68"/>
      <c r="D282" s="68"/>
      <c r="E282" s="69" t="s">
        <v>344</v>
      </c>
      <c r="F282" s="76"/>
      <c r="G282" s="76"/>
      <c r="H282" s="76"/>
      <c r="I282" s="76"/>
      <c r="J282" s="76"/>
      <c r="K282" s="76"/>
      <c r="L282" s="76"/>
      <c r="M282" s="76"/>
      <c r="N282" s="76"/>
      <c r="O282" s="75"/>
      <c r="P282" s="75"/>
      <c r="Q282" s="75"/>
      <c r="R282" s="76"/>
      <c r="S282" s="76"/>
      <c r="T282" s="76"/>
      <c r="U282" s="76"/>
      <c r="V282" s="76"/>
      <c r="W282" s="76"/>
      <c r="X282" s="71"/>
      <c r="Y282" s="64"/>
    </row>
    <row r="283" spans="1:25" ht="12.75">
      <c r="A283" s="68">
        <v>3031</v>
      </c>
      <c r="B283" s="68" t="s">
        <v>240</v>
      </c>
      <c r="C283" s="68" t="s">
        <v>193</v>
      </c>
      <c r="D283" s="68" t="s">
        <v>191</v>
      </c>
      <c r="E283" s="69" t="s">
        <v>521</v>
      </c>
      <c r="F283" s="74">
        <f>SUM(G283,H283)</f>
        <v>0</v>
      </c>
      <c r="G283" s="74"/>
      <c r="H283" s="74"/>
      <c r="I283" s="74">
        <f>SUM(J283,K283)</f>
        <v>0</v>
      </c>
      <c r="J283" s="74"/>
      <c r="K283" s="74"/>
      <c r="L283" s="74">
        <f>SUM(M283,N283)</f>
        <v>0</v>
      </c>
      <c r="M283" s="74"/>
      <c r="N283" s="74"/>
      <c r="O283" s="75">
        <f t="shared" si="164"/>
        <v>0</v>
      </c>
      <c r="P283" s="75">
        <f t="shared" si="165"/>
        <v>0</v>
      </c>
      <c r="Q283" s="75">
        <f t="shared" si="166"/>
        <v>0</v>
      </c>
      <c r="R283" s="74">
        <f>SUM(S283,T283)</f>
        <v>0</v>
      </c>
      <c r="S283" s="74"/>
      <c r="T283" s="74"/>
      <c r="U283" s="74">
        <f>SUM(V283,W283)</f>
        <v>0</v>
      </c>
      <c r="V283" s="74"/>
      <c r="W283" s="74"/>
      <c r="X283" s="71"/>
      <c r="Y283" s="64"/>
    </row>
    <row r="284" spans="1:25" ht="12.75">
      <c r="A284" s="68">
        <v>3040</v>
      </c>
      <c r="B284" s="68" t="s">
        <v>240</v>
      </c>
      <c r="C284" s="68" t="s">
        <v>205</v>
      </c>
      <c r="D284" s="68" t="s">
        <v>190</v>
      </c>
      <c r="E284" s="69" t="s">
        <v>522</v>
      </c>
      <c r="F284" s="74">
        <f aca="true" t="shared" si="179" ref="F284:N284">SUM(F286)</f>
        <v>0</v>
      </c>
      <c r="G284" s="74">
        <f t="shared" si="179"/>
        <v>0</v>
      </c>
      <c r="H284" s="74">
        <f t="shared" si="179"/>
        <v>0</v>
      </c>
      <c r="I284" s="74">
        <f t="shared" si="179"/>
        <v>0</v>
      </c>
      <c r="J284" s="74">
        <f t="shared" si="179"/>
        <v>0</v>
      </c>
      <c r="K284" s="74">
        <f t="shared" si="179"/>
        <v>0</v>
      </c>
      <c r="L284" s="74">
        <f t="shared" si="179"/>
        <v>0</v>
      </c>
      <c r="M284" s="74">
        <f t="shared" si="179"/>
        <v>0</v>
      </c>
      <c r="N284" s="74">
        <f t="shared" si="179"/>
        <v>0</v>
      </c>
      <c r="O284" s="75">
        <f t="shared" si="164"/>
        <v>0</v>
      </c>
      <c r="P284" s="75">
        <f t="shared" si="165"/>
        <v>0</v>
      </c>
      <c r="Q284" s="75">
        <f t="shared" si="166"/>
        <v>0</v>
      </c>
      <c r="R284" s="74">
        <f aca="true" t="shared" si="180" ref="R284:W284">SUM(R286)</f>
        <v>0</v>
      </c>
      <c r="S284" s="74">
        <f t="shared" si="180"/>
        <v>0</v>
      </c>
      <c r="T284" s="74">
        <f t="shared" si="180"/>
        <v>0</v>
      </c>
      <c r="U284" s="74">
        <f t="shared" si="180"/>
        <v>0</v>
      </c>
      <c r="V284" s="74">
        <f t="shared" si="180"/>
        <v>0</v>
      </c>
      <c r="W284" s="74">
        <f t="shared" si="180"/>
        <v>0</v>
      </c>
      <c r="X284" s="71"/>
      <c r="Y284" s="64"/>
    </row>
    <row r="285" spans="1:25" ht="12.75">
      <c r="A285" s="68"/>
      <c r="B285" s="68"/>
      <c r="C285" s="68"/>
      <c r="D285" s="68"/>
      <c r="E285" s="69" t="s">
        <v>344</v>
      </c>
      <c r="F285" s="76"/>
      <c r="G285" s="76"/>
      <c r="H285" s="76"/>
      <c r="I285" s="76"/>
      <c r="J285" s="76"/>
      <c r="K285" s="76"/>
      <c r="L285" s="76"/>
      <c r="M285" s="76"/>
      <c r="N285" s="76"/>
      <c r="O285" s="75"/>
      <c r="P285" s="75"/>
      <c r="Q285" s="75"/>
      <c r="R285" s="76"/>
      <c r="S285" s="76"/>
      <c r="T285" s="76"/>
      <c r="U285" s="76"/>
      <c r="V285" s="76"/>
      <c r="W285" s="76"/>
      <c r="X285" s="71"/>
      <c r="Y285" s="64"/>
    </row>
    <row r="286" spans="1:25" ht="12.75">
      <c r="A286" s="68">
        <v>3041</v>
      </c>
      <c r="B286" s="68" t="s">
        <v>240</v>
      </c>
      <c r="C286" s="68" t="s">
        <v>205</v>
      </c>
      <c r="D286" s="68" t="s">
        <v>191</v>
      </c>
      <c r="E286" s="69" t="s">
        <v>522</v>
      </c>
      <c r="F286" s="74">
        <f>SUM(G286,H286)</f>
        <v>0</v>
      </c>
      <c r="G286" s="74"/>
      <c r="H286" s="74"/>
      <c r="I286" s="74">
        <f>SUM(J286,K286)</f>
        <v>0</v>
      </c>
      <c r="J286" s="74"/>
      <c r="K286" s="74"/>
      <c r="L286" s="74">
        <f>SUM(M286,N286)</f>
        <v>0</v>
      </c>
      <c r="M286" s="74"/>
      <c r="N286" s="74"/>
      <c r="O286" s="75">
        <f t="shared" si="164"/>
        <v>0</v>
      </c>
      <c r="P286" s="75">
        <f t="shared" si="165"/>
        <v>0</v>
      </c>
      <c r="Q286" s="75">
        <f t="shared" si="166"/>
        <v>0</v>
      </c>
      <c r="R286" s="74">
        <f>SUM(S286,T286)</f>
        <v>0</v>
      </c>
      <c r="S286" s="74"/>
      <c r="T286" s="74"/>
      <c r="U286" s="74">
        <f>SUM(V286,W286)</f>
        <v>0</v>
      </c>
      <c r="V286" s="74"/>
      <c r="W286" s="74"/>
      <c r="X286" s="71"/>
      <c r="Y286" s="64"/>
    </row>
    <row r="287" spans="1:25" ht="12.75">
      <c r="A287" s="68">
        <v>3050</v>
      </c>
      <c r="B287" s="68" t="s">
        <v>240</v>
      </c>
      <c r="C287" s="68" t="s">
        <v>195</v>
      </c>
      <c r="D287" s="68" t="s">
        <v>190</v>
      </c>
      <c r="E287" s="69" t="s">
        <v>346</v>
      </c>
      <c r="F287" s="74">
        <f aca="true" t="shared" si="181" ref="F287:N287">SUM(F289)</f>
        <v>0</v>
      </c>
      <c r="G287" s="74">
        <f t="shared" si="181"/>
        <v>0</v>
      </c>
      <c r="H287" s="74">
        <f t="shared" si="181"/>
        <v>0</v>
      </c>
      <c r="I287" s="74">
        <f t="shared" si="181"/>
        <v>0</v>
      </c>
      <c r="J287" s="74">
        <f t="shared" si="181"/>
        <v>0</v>
      </c>
      <c r="K287" s="74">
        <f t="shared" si="181"/>
        <v>0</v>
      </c>
      <c r="L287" s="74">
        <f t="shared" si="181"/>
        <v>0</v>
      </c>
      <c r="M287" s="74">
        <f t="shared" si="181"/>
        <v>0</v>
      </c>
      <c r="N287" s="74">
        <f t="shared" si="181"/>
        <v>0</v>
      </c>
      <c r="O287" s="75">
        <f t="shared" si="164"/>
        <v>0</v>
      </c>
      <c r="P287" s="75">
        <f t="shared" si="165"/>
        <v>0</v>
      </c>
      <c r="Q287" s="75">
        <f t="shared" si="166"/>
        <v>0</v>
      </c>
      <c r="R287" s="74">
        <f aca="true" t="shared" si="182" ref="R287:W287">SUM(R289)</f>
        <v>0</v>
      </c>
      <c r="S287" s="74">
        <f t="shared" si="182"/>
        <v>0</v>
      </c>
      <c r="T287" s="74">
        <f t="shared" si="182"/>
        <v>0</v>
      </c>
      <c r="U287" s="74">
        <f t="shared" si="182"/>
        <v>0</v>
      </c>
      <c r="V287" s="74">
        <f t="shared" si="182"/>
        <v>0</v>
      </c>
      <c r="W287" s="74">
        <f t="shared" si="182"/>
        <v>0</v>
      </c>
      <c r="X287" s="71"/>
      <c r="Y287" s="64"/>
    </row>
    <row r="288" spans="1:25" ht="12.75">
      <c r="A288" s="68"/>
      <c r="B288" s="68"/>
      <c r="C288" s="68"/>
      <c r="D288" s="68"/>
      <c r="E288" s="69" t="s">
        <v>344</v>
      </c>
      <c r="F288" s="76"/>
      <c r="G288" s="76"/>
      <c r="H288" s="76"/>
      <c r="I288" s="76"/>
      <c r="J288" s="76"/>
      <c r="K288" s="76"/>
      <c r="L288" s="76"/>
      <c r="M288" s="76"/>
      <c r="N288" s="76"/>
      <c r="O288" s="75"/>
      <c r="P288" s="75"/>
      <c r="Q288" s="75"/>
      <c r="R288" s="76"/>
      <c r="S288" s="76"/>
      <c r="T288" s="76"/>
      <c r="U288" s="76"/>
      <c r="V288" s="76"/>
      <c r="W288" s="76"/>
      <c r="X288" s="71"/>
      <c r="Y288" s="64"/>
    </row>
    <row r="289" spans="1:25" ht="12.75">
      <c r="A289" s="68">
        <v>3051</v>
      </c>
      <c r="B289" s="68" t="s">
        <v>240</v>
      </c>
      <c r="C289" s="68" t="s">
        <v>195</v>
      </c>
      <c r="D289" s="68" t="s">
        <v>191</v>
      </c>
      <c r="E289" s="69" t="s">
        <v>346</v>
      </c>
      <c r="F289" s="74">
        <f>SUM(G289,H289)</f>
        <v>0</v>
      </c>
      <c r="G289" s="74"/>
      <c r="H289" s="74"/>
      <c r="I289" s="74">
        <f>SUM(J289,K289)</f>
        <v>0</v>
      </c>
      <c r="J289" s="74"/>
      <c r="K289" s="74"/>
      <c r="L289" s="74">
        <f>SUM(M289,N289)</f>
        <v>0</v>
      </c>
      <c r="M289" s="74"/>
      <c r="N289" s="74"/>
      <c r="O289" s="75">
        <f t="shared" si="164"/>
        <v>0</v>
      </c>
      <c r="P289" s="75">
        <f t="shared" si="165"/>
        <v>0</v>
      </c>
      <c r="Q289" s="75">
        <f t="shared" si="166"/>
        <v>0</v>
      </c>
      <c r="R289" s="74">
        <f>SUM(S289,T289)</f>
        <v>0</v>
      </c>
      <c r="S289" s="74"/>
      <c r="T289" s="74"/>
      <c r="U289" s="74">
        <f>SUM(V289,W289)</f>
        <v>0</v>
      </c>
      <c r="V289" s="74"/>
      <c r="W289" s="74"/>
      <c r="X289" s="71"/>
      <c r="Y289" s="64"/>
    </row>
    <row r="290" spans="1:25" ht="12.75">
      <c r="A290" s="68">
        <v>3060</v>
      </c>
      <c r="B290" s="68" t="s">
        <v>240</v>
      </c>
      <c r="C290" s="68" t="s">
        <v>196</v>
      </c>
      <c r="D290" s="68" t="s">
        <v>190</v>
      </c>
      <c r="E290" s="69" t="s">
        <v>345</v>
      </c>
      <c r="F290" s="74">
        <f aca="true" t="shared" si="183" ref="F290:N290">SUM(F292)</f>
        <v>0</v>
      </c>
      <c r="G290" s="74">
        <f t="shared" si="183"/>
        <v>0</v>
      </c>
      <c r="H290" s="74">
        <f t="shared" si="183"/>
        <v>0</v>
      </c>
      <c r="I290" s="74">
        <f t="shared" si="183"/>
        <v>0</v>
      </c>
      <c r="J290" s="74">
        <f t="shared" si="183"/>
        <v>0</v>
      </c>
      <c r="K290" s="74">
        <f t="shared" si="183"/>
        <v>0</v>
      </c>
      <c r="L290" s="74">
        <f t="shared" si="183"/>
        <v>0</v>
      </c>
      <c r="M290" s="74">
        <f t="shared" si="183"/>
        <v>0</v>
      </c>
      <c r="N290" s="74">
        <f t="shared" si="183"/>
        <v>0</v>
      </c>
      <c r="O290" s="75">
        <f t="shared" si="164"/>
        <v>0</v>
      </c>
      <c r="P290" s="75">
        <f t="shared" si="165"/>
        <v>0</v>
      </c>
      <c r="Q290" s="75">
        <f t="shared" si="166"/>
        <v>0</v>
      </c>
      <c r="R290" s="74">
        <f aca="true" t="shared" si="184" ref="R290:W290">SUM(R292)</f>
        <v>0</v>
      </c>
      <c r="S290" s="74">
        <f t="shared" si="184"/>
        <v>0</v>
      </c>
      <c r="T290" s="74">
        <f t="shared" si="184"/>
        <v>0</v>
      </c>
      <c r="U290" s="74">
        <f t="shared" si="184"/>
        <v>0</v>
      </c>
      <c r="V290" s="74">
        <f t="shared" si="184"/>
        <v>0</v>
      </c>
      <c r="W290" s="74">
        <f t="shared" si="184"/>
        <v>0</v>
      </c>
      <c r="X290" s="71"/>
      <c r="Y290" s="64"/>
    </row>
    <row r="291" spans="1:25" ht="12.75">
      <c r="A291" s="68"/>
      <c r="B291" s="68"/>
      <c r="C291" s="68"/>
      <c r="D291" s="68"/>
      <c r="E291" s="69" t="s">
        <v>344</v>
      </c>
      <c r="F291" s="76"/>
      <c r="G291" s="76"/>
      <c r="H291" s="76"/>
      <c r="I291" s="76"/>
      <c r="J291" s="76"/>
      <c r="K291" s="76"/>
      <c r="L291" s="76"/>
      <c r="M291" s="76"/>
      <c r="N291" s="76"/>
      <c r="O291" s="75"/>
      <c r="P291" s="75"/>
      <c r="Q291" s="75"/>
      <c r="R291" s="76"/>
      <c r="S291" s="76"/>
      <c r="T291" s="76"/>
      <c r="U291" s="76"/>
      <c r="V291" s="76"/>
      <c r="W291" s="76"/>
      <c r="X291" s="71"/>
      <c r="Y291" s="64"/>
    </row>
    <row r="292" spans="1:25" ht="12.75">
      <c r="A292" s="68">
        <v>3061</v>
      </c>
      <c r="B292" s="68" t="s">
        <v>240</v>
      </c>
      <c r="C292" s="68" t="s">
        <v>196</v>
      </c>
      <c r="D292" s="68" t="s">
        <v>191</v>
      </c>
      <c r="E292" s="69" t="s">
        <v>345</v>
      </c>
      <c r="F292" s="74">
        <f>SUM(G292,H292)</f>
        <v>0</v>
      </c>
      <c r="G292" s="74"/>
      <c r="H292" s="74"/>
      <c r="I292" s="74">
        <f>SUM(J292,K292)</f>
        <v>0</v>
      </c>
      <c r="J292" s="74"/>
      <c r="K292" s="74"/>
      <c r="L292" s="74">
        <f>SUM(M292,N292)</f>
        <v>0</v>
      </c>
      <c r="M292" s="74"/>
      <c r="N292" s="74"/>
      <c r="O292" s="75">
        <f t="shared" si="164"/>
        <v>0</v>
      </c>
      <c r="P292" s="75">
        <f t="shared" si="165"/>
        <v>0</v>
      </c>
      <c r="Q292" s="75">
        <f t="shared" si="166"/>
        <v>0</v>
      </c>
      <c r="R292" s="74">
        <f>SUM(S292,T292)</f>
        <v>0</v>
      </c>
      <c r="S292" s="74"/>
      <c r="T292" s="74"/>
      <c r="U292" s="74">
        <f>SUM(V292,W292)</f>
        <v>0</v>
      </c>
      <c r="V292" s="74"/>
      <c r="W292" s="74"/>
      <c r="X292" s="71"/>
      <c r="Y292" s="64"/>
    </row>
    <row r="293" spans="1:25" ht="25.5">
      <c r="A293" s="68">
        <v>3070</v>
      </c>
      <c r="B293" s="68" t="s">
        <v>240</v>
      </c>
      <c r="C293" s="68" t="s">
        <v>209</v>
      </c>
      <c r="D293" s="68" t="s">
        <v>190</v>
      </c>
      <c r="E293" s="69" t="s">
        <v>343</v>
      </c>
      <c r="F293" s="74">
        <f aca="true" t="shared" si="185" ref="F293:N293">SUM(F295)</f>
        <v>8235</v>
      </c>
      <c r="G293" s="74">
        <f t="shared" si="185"/>
        <v>8235</v>
      </c>
      <c r="H293" s="74">
        <f t="shared" si="185"/>
        <v>0</v>
      </c>
      <c r="I293" s="74">
        <f t="shared" si="185"/>
        <v>10700</v>
      </c>
      <c r="J293" s="74">
        <f t="shared" si="185"/>
        <v>10700</v>
      </c>
      <c r="K293" s="74">
        <f t="shared" si="185"/>
        <v>0</v>
      </c>
      <c r="L293" s="74">
        <f t="shared" si="185"/>
        <v>10700</v>
      </c>
      <c r="M293" s="74">
        <f t="shared" si="185"/>
        <v>10700</v>
      </c>
      <c r="N293" s="74">
        <f t="shared" si="185"/>
        <v>0</v>
      </c>
      <c r="O293" s="75">
        <f t="shared" si="164"/>
        <v>0</v>
      </c>
      <c r="P293" s="75">
        <f t="shared" si="165"/>
        <v>0</v>
      </c>
      <c r="Q293" s="75">
        <f t="shared" si="166"/>
        <v>0</v>
      </c>
      <c r="R293" s="74">
        <f aca="true" t="shared" si="186" ref="R293:W293">SUM(R295)</f>
        <v>17600</v>
      </c>
      <c r="S293" s="74">
        <f t="shared" si="186"/>
        <v>17600</v>
      </c>
      <c r="T293" s="74">
        <f t="shared" si="186"/>
        <v>0</v>
      </c>
      <c r="U293" s="74">
        <f t="shared" si="186"/>
        <v>17600</v>
      </c>
      <c r="V293" s="74">
        <f t="shared" si="186"/>
        <v>17600</v>
      </c>
      <c r="W293" s="74">
        <f t="shared" si="186"/>
        <v>0</v>
      </c>
      <c r="X293" s="71"/>
      <c r="Y293" s="64"/>
    </row>
    <row r="294" spans="1:25" ht="12.75">
      <c r="A294" s="68"/>
      <c r="B294" s="68"/>
      <c r="C294" s="68"/>
      <c r="D294" s="68"/>
      <c r="E294" s="69" t="s">
        <v>344</v>
      </c>
      <c r="F294" s="76"/>
      <c r="G294" s="76"/>
      <c r="H294" s="76"/>
      <c r="I294" s="76"/>
      <c r="J294" s="76"/>
      <c r="K294" s="76"/>
      <c r="L294" s="76"/>
      <c r="M294" s="76"/>
      <c r="N294" s="76"/>
      <c r="O294" s="75"/>
      <c r="P294" s="75"/>
      <c r="Q294" s="75"/>
      <c r="R294" s="76"/>
      <c r="S294" s="76"/>
      <c r="T294" s="76"/>
      <c r="U294" s="76"/>
      <c r="V294" s="76"/>
      <c r="W294" s="76"/>
      <c r="X294" s="71"/>
      <c r="Y294" s="64"/>
    </row>
    <row r="295" spans="1:25" ht="25.5">
      <c r="A295" s="68">
        <v>3071</v>
      </c>
      <c r="B295" s="68" t="s">
        <v>240</v>
      </c>
      <c r="C295" s="68" t="s">
        <v>209</v>
      </c>
      <c r="D295" s="68" t="s">
        <v>191</v>
      </c>
      <c r="E295" s="69" t="s">
        <v>343</v>
      </c>
      <c r="F295" s="74">
        <f>SUM(G295,H295)</f>
        <v>8235</v>
      </c>
      <c r="G295" s="74">
        <v>8235</v>
      </c>
      <c r="H295" s="74"/>
      <c r="I295" s="74">
        <f>SUM(J295,K295)</f>
        <v>10700</v>
      </c>
      <c r="J295" s="74">
        <v>10700</v>
      </c>
      <c r="K295" s="74"/>
      <c r="L295" s="74">
        <f>SUM(M295,N295)</f>
        <v>10700</v>
      </c>
      <c r="M295" s="74">
        <v>10700</v>
      </c>
      <c r="N295" s="74"/>
      <c r="O295" s="75">
        <f t="shared" si="164"/>
        <v>0</v>
      </c>
      <c r="P295" s="75">
        <f t="shared" si="165"/>
        <v>0</v>
      </c>
      <c r="Q295" s="75">
        <f t="shared" si="166"/>
        <v>0</v>
      </c>
      <c r="R295" s="74">
        <f>SUM(S295,T295)</f>
        <v>17600</v>
      </c>
      <c r="S295" s="74">
        <v>17600</v>
      </c>
      <c r="T295" s="74"/>
      <c r="U295" s="74">
        <f>SUM(V295,W295)</f>
        <v>17600</v>
      </c>
      <c r="V295" s="74">
        <v>17600</v>
      </c>
      <c r="W295" s="74"/>
      <c r="X295" s="71"/>
      <c r="Y295" s="64"/>
    </row>
    <row r="296" spans="1:25" ht="25.5">
      <c r="A296" s="68">
        <v>3080</v>
      </c>
      <c r="B296" s="68" t="s">
        <v>240</v>
      </c>
      <c r="C296" s="68" t="s">
        <v>374</v>
      </c>
      <c r="D296" s="68" t="s">
        <v>190</v>
      </c>
      <c r="E296" s="69" t="s">
        <v>342</v>
      </c>
      <c r="F296" s="74">
        <f aca="true" t="shared" si="187" ref="F296:N296">SUM(F298)</f>
        <v>0</v>
      </c>
      <c r="G296" s="74">
        <f t="shared" si="187"/>
        <v>0</v>
      </c>
      <c r="H296" s="74">
        <f t="shared" si="187"/>
        <v>0</v>
      </c>
      <c r="I296" s="74">
        <f t="shared" si="187"/>
        <v>0</v>
      </c>
      <c r="J296" s="74">
        <f t="shared" si="187"/>
        <v>0</v>
      </c>
      <c r="K296" s="74">
        <f t="shared" si="187"/>
        <v>0</v>
      </c>
      <c r="L296" s="74">
        <f t="shared" si="187"/>
        <v>0</v>
      </c>
      <c r="M296" s="74">
        <f t="shared" si="187"/>
        <v>0</v>
      </c>
      <c r="N296" s="74">
        <f t="shared" si="187"/>
        <v>0</v>
      </c>
      <c r="O296" s="75">
        <f t="shared" si="164"/>
        <v>0</v>
      </c>
      <c r="P296" s="75">
        <f t="shared" si="165"/>
        <v>0</v>
      </c>
      <c r="Q296" s="75">
        <f t="shared" si="166"/>
        <v>0</v>
      </c>
      <c r="R296" s="74">
        <f aca="true" t="shared" si="188" ref="R296:W296">SUM(R298)</f>
        <v>0</v>
      </c>
      <c r="S296" s="74">
        <f t="shared" si="188"/>
        <v>0</v>
      </c>
      <c r="T296" s="74">
        <f t="shared" si="188"/>
        <v>0</v>
      </c>
      <c r="U296" s="74">
        <f t="shared" si="188"/>
        <v>0</v>
      </c>
      <c r="V296" s="74">
        <f t="shared" si="188"/>
        <v>0</v>
      </c>
      <c r="W296" s="74">
        <f t="shared" si="188"/>
        <v>0</v>
      </c>
      <c r="X296" s="71"/>
      <c r="Y296" s="64"/>
    </row>
    <row r="297" spans="1:25" ht="12.75">
      <c r="A297" s="68"/>
      <c r="B297" s="68"/>
      <c r="C297" s="68"/>
      <c r="D297" s="68"/>
      <c r="E297" s="69" t="s">
        <v>344</v>
      </c>
      <c r="F297" s="76"/>
      <c r="G297" s="76"/>
      <c r="H297" s="76"/>
      <c r="I297" s="76"/>
      <c r="J297" s="76"/>
      <c r="K297" s="76"/>
      <c r="L297" s="76"/>
      <c r="M297" s="76"/>
      <c r="N297" s="76"/>
      <c r="O297" s="75"/>
      <c r="P297" s="75"/>
      <c r="Q297" s="75"/>
      <c r="R297" s="76"/>
      <c r="S297" s="76"/>
      <c r="T297" s="76"/>
      <c r="U297" s="76"/>
      <c r="V297" s="76"/>
      <c r="W297" s="76"/>
      <c r="X297" s="71"/>
      <c r="Y297" s="64"/>
    </row>
    <row r="298" spans="1:25" ht="25.5">
      <c r="A298" s="68">
        <v>3081</v>
      </c>
      <c r="B298" s="68" t="s">
        <v>240</v>
      </c>
      <c r="C298" s="68" t="s">
        <v>374</v>
      </c>
      <c r="D298" s="68" t="s">
        <v>191</v>
      </c>
      <c r="E298" s="69" t="s">
        <v>342</v>
      </c>
      <c r="F298" s="74">
        <f>SUM(G298,H298)</f>
        <v>0</v>
      </c>
      <c r="G298" s="74"/>
      <c r="H298" s="74"/>
      <c r="I298" s="74">
        <f>SUM(J298,K298)</f>
        <v>0</v>
      </c>
      <c r="J298" s="74"/>
      <c r="K298" s="74"/>
      <c r="L298" s="74">
        <f>SUM(M298,N298)</f>
        <v>0</v>
      </c>
      <c r="M298" s="74"/>
      <c r="N298" s="74"/>
      <c r="O298" s="75">
        <f t="shared" si="164"/>
        <v>0</v>
      </c>
      <c r="P298" s="75">
        <f t="shared" si="165"/>
        <v>0</v>
      </c>
      <c r="Q298" s="75">
        <f t="shared" si="166"/>
        <v>0</v>
      </c>
      <c r="R298" s="74">
        <f>SUM(S298,T298)</f>
        <v>0</v>
      </c>
      <c r="S298" s="74"/>
      <c r="T298" s="74"/>
      <c r="U298" s="74">
        <f>SUM(V298,W298)</f>
        <v>0</v>
      </c>
      <c r="V298" s="74"/>
      <c r="W298" s="74"/>
      <c r="X298" s="71"/>
      <c r="Y298" s="64"/>
    </row>
    <row r="299" spans="1:25" ht="12.75">
      <c r="A299" s="68"/>
      <c r="B299" s="68"/>
      <c r="C299" s="68"/>
      <c r="D299" s="68"/>
      <c r="E299" s="69" t="s">
        <v>344</v>
      </c>
      <c r="F299" s="76"/>
      <c r="G299" s="76"/>
      <c r="H299" s="76"/>
      <c r="I299" s="76"/>
      <c r="J299" s="76"/>
      <c r="K299" s="76"/>
      <c r="L299" s="76"/>
      <c r="M299" s="76"/>
      <c r="N299" s="76"/>
      <c r="O299" s="75">
        <f t="shared" si="164"/>
        <v>0</v>
      </c>
      <c r="P299" s="75">
        <f t="shared" si="165"/>
        <v>0</v>
      </c>
      <c r="Q299" s="75">
        <f t="shared" si="166"/>
        <v>0</v>
      </c>
      <c r="R299" s="76"/>
      <c r="S299" s="76"/>
      <c r="T299" s="76"/>
      <c r="U299" s="76"/>
      <c r="V299" s="76"/>
      <c r="W299" s="76"/>
      <c r="X299" s="71"/>
      <c r="Y299" s="64"/>
    </row>
    <row r="300" spans="1:25" ht="25.5">
      <c r="A300" s="68">
        <v>3090</v>
      </c>
      <c r="B300" s="68" t="s">
        <v>240</v>
      </c>
      <c r="C300" s="68" t="s">
        <v>211</v>
      </c>
      <c r="D300" s="68" t="s">
        <v>190</v>
      </c>
      <c r="E300" s="69" t="s">
        <v>341</v>
      </c>
      <c r="F300" s="74">
        <f aca="true" t="shared" si="189" ref="F300:N300">SUM(F302:F303)</f>
        <v>0</v>
      </c>
      <c r="G300" s="74">
        <f t="shared" si="189"/>
        <v>0</v>
      </c>
      <c r="H300" s="74">
        <f t="shared" si="189"/>
        <v>0</v>
      </c>
      <c r="I300" s="74">
        <f t="shared" si="189"/>
        <v>0</v>
      </c>
      <c r="J300" s="74">
        <f t="shared" si="189"/>
        <v>0</v>
      </c>
      <c r="K300" s="74">
        <f t="shared" si="189"/>
        <v>0</v>
      </c>
      <c r="L300" s="74">
        <f t="shared" si="189"/>
        <v>0</v>
      </c>
      <c r="M300" s="74">
        <f t="shared" si="189"/>
        <v>0</v>
      </c>
      <c r="N300" s="74">
        <f t="shared" si="189"/>
        <v>0</v>
      </c>
      <c r="O300" s="75">
        <f t="shared" si="164"/>
        <v>0</v>
      </c>
      <c r="P300" s="75">
        <f t="shared" si="165"/>
        <v>0</v>
      </c>
      <c r="Q300" s="75">
        <f t="shared" si="166"/>
        <v>0</v>
      </c>
      <c r="R300" s="74">
        <f aca="true" t="shared" si="190" ref="R300:W300">SUM(R302:R303)</f>
        <v>0</v>
      </c>
      <c r="S300" s="74">
        <f t="shared" si="190"/>
        <v>0</v>
      </c>
      <c r="T300" s="74">
        <f t="shared" si="190"/>
        <v>0</v>
      </c>
      <c r="U300" s="74">
        <f t="shared" si="190"/>
        <v>0</v>
      </c>
      <c r="V300" s="74">
        <f t="shared" si="190"/>
        <v>0</v>
      </c>
      <c r="W300" s="74">
        <f t="shared" si="190"/>
        <v>0</v>
      </c>
      <c r="X300" s="71"/>
      <c r="Y300" s="64"/>
    </row>
    <row r="301" spans="1:25" ht="12.75">
      <c r="A301" s="68"/>
      <c r="B301" s="68"/>
      <c r="C301" s="68"/>
      <c r="D301" s="68"/>
      <c r="E301" s="69" t="s">
        <v>344</v>
      </c>
      <c r="F301" s="76"/>
      <c r="G301" s="76"/>
      <c r="H301" s="76"/>
      <c r="I301" s="76"/>
      <c r="J301" s="76"/>
      <c r="K301" s="76"/>
      <c r="L301" s="76"/>
      <c r="M301" s="76"/>
      <c r="N301" s="76"/>
      <c r="O301" s="75"/>
      <c r="P301" s="75"/>
      <c r="Q301" s="75"/>
      <c r="R301" s="76"/>
      <c r="S301" s="76"/>
      <c r="T301" s="76"/>
      <c r="U301" s="76"/>
      <c r="V301" s="76"/>
      <c r="W301" s="76"/>
      <c r="X301" s="71"/>
      <c r="Y301" s="64"/>
    </row>
    <row r="302" spans="1:25" ht="25.5">
      <c r="A302" s="68">
        <v>3091</v>
      </c>
      <c r="B302" s="68" t="s">
        <v>240</v>
      </c>
      <c r="C302" s="68" t="s">
        <v>211</v>
      </c>
      <c r="D302" s="68" t="s">
        <v>191</v>
      </c>
      <c r="E302" s="69" t="s">
        <v>341</v>
      </c>
      <c r="F302" s="74">
        <f>SUM(G302,H302)</f>
        <v>0</v>
      </c>
      <c r="G302" s="74"/>
      <c r="H302" s="74"/>
      <c r="I302" s="74">
        <f>SUM(J302,K302)</f>
        <v>0</v>
      </c>
      <c r="J302" s="74"/>
      <c r="K302" s="74"/>
      <c r="L302" s="74">
        <f>SUM(M302,N302)</f>
        <v>0</v>
      </c>
      <c r="M302" s="74"/>
      <c r="N302" s="74"/>
      <c r="O302" s="75">
        <f t="shared" si="164"/>
        <v>0</v>
      </c>
      <c r="P302" s="75">
        <f t="shared" si="165"/>
        <v>0</v>
      </c>
      <c r="Q302" s="75">
        <f t="shared" si="166"/>
        <v>0</v>
      </c>
      <c r="R302" s="74">
        <f>SUM(S302,T302)</f>
        <v>0</v>
      </c>
      <c r="S302" s="74"/>
      <c r="T302" s="74"/>
      <c r="U302" s="74">
        <f>SUM(V302,W302)</f>
        <v>0</v>
      </c>
      <c r="V302" s="74"/>
      <c r="W302" s="74"/>
      <c r="X302" s="71"/>
      <c r="Y302" s="64"/>
    </row>
    <row r="303" spans="1:25" ht="25.5">
      <c r="A303" s="68">
        <v>3092</v>
      </c>
      <c r="B303" s="68" t="s">
        <v>240</v>
      </c>
      <c r="C303" s="68" t="s">
        <v>211</v>
      </c>
      <c r="D303" s="68" t="s">
        <v>199</v>
      </c>
      <c r="E303" s="69" t="s">
        <v>523</v>
      </c>
      <c r="F303" s="74">
        <f>SUM(G303,H303)</f>
        <v>0</v>
      </c>
      <c r="G303" s="74"/>
      <c r="H303" s="74"/>
      <c r="I303" s="74">
        <f>SUM(J303,K303)</f>
        <v>0</v>
      </c>
      <c r="J303" s="74"/>
      <c r="K303" s="74"/>
      <c r="L303" s="74">
        <f>SUM(M303,N303)</f>
        <v>0</v>
      </c>
      <c r="M303" s="74"/>
      <c r="N303" s="74"/>
      <c r="O303" s="75">
        <f t="shared" si="164"/>
        <v>0</v>
      </c>
      <c r="P303" s="75">
        <f t="shared" si="165"/>
        <v>0</v>
      </c>
      <c r="Q303" s="75">
        <f t="shared" si="166"/>
        <v>0</v>
      </c>
      <c r="R303" s="74">
        <f>SUM(S303,T303)</f>
        <v>0</v>
      </c>
      <c r="S303" s="74"/>
      <c r="T303" s="74"/>
      <c r="U303" s="74">
        <f>SUM(V303,W303)</f>
        <v>0</v>
      </c>
      <c r="V303" s="74"/>
      <c r="W303" s="74"/>
      <c r="X303" s="71"/>
      <c r="Y303" s="64"/>
    </row>
    <row r="304" spans="1:25" ht="25.5">
      <c r="A304" s="68">
        <v>3100</v>
      </c>
      <c r="B304" s="68" t="s">
        <v>243</v>
      </c>
      <c r="C304" s="68" t="s">
        <v>190</v>
      </c>
      <c r="D304" s="68" t="s">
        <v>190</v>
      </c>
      <c r="E304" s="69" t="s">
        <v>524</v>
      </c>
      <c r="F304" s="74">
        <f aca="true" t="shared" si="191" ref="F304:N304">SUM(F306)</f>
        <v>0</v>
      </c>
      <c r="G304" s="74">
        <f t="shared" si="191"/>
        <v>180000</v>
      </c>
      <c r="H304" s="74">
        <f t="shared" si="191"/>
        <v>0</v>
      </c>
      <c r="I304" s="74">
        <f t="shared" si="191"/>
        <v>2119.7</v>
      </c>
      <c r="J304" s="74">
        <f t="shared" si="191"/>
        <v>42119.7</v>
      </c>
      <c r="K304" s="74">
        <f t="shared" si="191"/>
        <v>0</v>
      </c>
      <c r="L304" s="74">
        <f t="shared" si="191"/>
        <v>2</v>
      </c>
      <c r="M304" s="74">
        <f t="shared" si="191"/>
        <v>230000</v>
      </c>
      <c r="N304" s="74">
        <f t="shared" si="191"/>
        <v>0</v>
      </c>
      <c r="O304" s="75">
        <f t="shared" si="164"/>
        <v>-2117.7</v>
      </c>
      <c r="P304" s="75">
        <f t="shared" si="165"/>
        <v>187880.3</v>
      </c>
      <c r="Q304" s="75">
        <f t="shared" si="166"/>
        <v>0</v>
      </c>
      <c r="R304" s="70">
        <f aca="true" t="shared" si="192" ref="R304:W304">SUM(R306)</f>
        <v>0</v>
      </c>
      <c r="S304" s="70">
        <f t="shared" si="192"/>
        <v>240000</v>
      </c>
      <c r="T304" s="70">
        <f t="shared" si="192"/>
        <v>0</v>
      </c>
      <c r="U304" s="70">
        <f t="shared" si="192"/>
        <v>0</v>
      </c>
      <c r="V304" s="70">
        <f t="shared" si="192"/>
        <v>260000</v>
      </c>
      <c r="W304" s="70">
        <f t="shared" si="192"/>
        <v>0</v>
      </c>
      <c r="X304" s="71"/>
      <c r="Y304" s="64"/>
    </row>
    <row r="305" spans="1:25" ht="12.75">
      <c r="A305" s="68"/>
      <c r="B305" s="68"/>
      <c r="C305" s="68"/>
      <c r="D305" s="68"/>
      <c r="E305" s="69" t="s">
        <v>344</v>
      </c>
      <c r="F305" s="76"/>
      <c r="G305" s="76"/>
      <c r="H305" s="76"/>
      <c r="I305" s="76"/>
      <c r="J305" s="76"/>
      <c r="K305" s="76"/>
      <c r="L305" s="76"/>
      <c r="M305" s="76"/>
      <c r="N305" s="76"/>
      <c r="O305" s="75"/>
      <c r="P305" s="75"/>
      <c r="Q305" s="75"/>
      <c r="R305" s="68"/>
      <c r="S305" s="68"/>
      <c r="T305" s="68"/>
      <c r="U305" s="68"/>
      <c r="V305" s="68"/>
      <c r="W305" s="68"/>
      <c r="X305" s="71"/>
      <c r="Y305" s="64"/>
    </row>
    <row r="306" spans="1:25" ht="12.75">
      <c r="A306" s="68">
        <v>3110</v>
      </c>
      <c r="B306" s="68" t="s">
        <v>243</v>
      </c>
      <c r="C306" s="68" t="s">
        <v>191</v>
      </c>
      <c r="D306" s="68" t="s">
        <v>190</v>
      </c>
      <c r="E306" s="69" t="s">
        <v>525</v>
      </c>
      <c r="F306" s="74">
        <f aca="true" t="shared" si="193" ref="F306:N306">SUM(F308)</f>
        <v>0</v>
      </c>
      <c r="G306" s="74">
        <f t="shared" si="193"/>
        <v>180000</v>
      </c>
      <c r="H306" s="74">
        <f t="shared" si="193"/>
        <v>0</v>
      </c>
      <c r="I306" s="74">
        <f t="shared" si="193"/>
        <v>2119.7</v>
      </c>
      <c r="J306" s="74">
        <f t="shared" si="193"/>
        <v>42119.7</v>
      </c>
      <c r="K306" s="74">
        <f t="shared" si="193"/>
        <v>0</v>
      </c>
      <c r="L306" s="74">
        <v>2</v>
      </c>
      <c r="M306" s="74">
        <f t="shared" si="193"/>
        <v>230000</v>
      </c>
      <c r="N306" s="74">
        <f t="shared" si="193"/>
        <v>0</v>
      </c>
      <c r="O306" s="75">
        <f t="shared" si="164"/>
        <v>-2117.7</v>
      </c>
      <c r="P306" s="75">
        <f t="shared" si="165"/>
        <v>187880.3</v>
      </c>
      <c r="Q306" s="75">
        <f t="shared" si="166"/>
        <v>0</v>
      </c>
      <c r="R306" s="70">
        <f aca="true" t="shared" si="194" ref="R306:W306">SUM(R308)</f>
        <v>0</v>
      </c>
      <c r="S306" s="70">
        <f t="shared" si="194"/>
        <v>240000</v>
      </c>
      <c r="T306" s="70">
        <f t="shared" si="194"/>
        <v>0</v>
      </c>
      <c r="U306" s="70">
        <f t="shared" si="194"/>
        <v>0</v>
      </c>
      <c r="V306" s="70">
        <f t="shared" si="194"/>
        <v>260000</v>
      </c>
      <c r="W306" s="70">
        <f t="shared" si="194"/>
        <v>0</v>
      </c>
      <c r="X306" s="71"/>
      <c r="Y306" s="64"/>
    </row>
    <row r="307" spans="1:25" ht="12.75">
      <c r="A307" s="68"/>
      <c r="B307" s="68"/>
      <c r="C307" s="68"/>
      <c r="D307" s="68"/>
      <c r="E307" s="69" t="s">
        <v>344</v>
      </c>
      <c r="F307" s="76"/>
      <c r="G307" s="76"/>
      <c r="H307" s="76"/>
      <c r="I307" s="76"/>
      <c r="J307" s="76"/>
      <c r="K307" s="76"/>
      <c r="L307" s="76"/>
      <c r="M307" s="76"/>
      <c r="N307" s="76"/>
      <c r="O307" s="75"/>
      <c r="P307" s="75"/>
      <c r="Q307" s="75"/>
      <c r="R307" s="68"/>
      <c r="S307" s="68"/>
      <c r="T307" s="68"/>
      <c r="U307" s="68"/>
      <c r="V307" s="68"/>
      <c r="W307" s="68"/>
      <c r="X307" s="71"/>
      <c r="Y307" s="64"/>
    </row>
    <row r="308" spans="1:25" ht="12.75">
      <c r="A308" s="68">
        <v>3112</v>
      </c>
      <c r="B308" s="68" t="s">
        <v>243</v>
      </c>
      <c r="C308" s="68" t="s">
        <v>191</v>
      </c>
      <c r="D308" s="68" t="s">
        <v>199</v>
      </c>
      <c r="E308" s="69" t="s">
        <v>526</v>
      </c>
      <c r="F308" s="74">
        <v>0</v>
      </c>
      <c r="G308" s="74">
        <v>180000</v>
      </c>
      <c r="H308" s="74"/>
      <c r="I308" s="74">
        <v>2119.7</v>
      </c>
      <c r="J308" s="74">
        <v>42119.7</v>
      </c>
      <c r="K308" s="74"/>
      <c r="L308" s="74">
        <v>2</v>
      </c>
      <c r="M308" s="74">
        <v>230000</v>
      </c>
      <c r="N308" s="74"/>
      <c r="O308" s="75">
        <f t="shared" si="164"/>
        <v>-2117.7</v>
      </c>
      <c r="P308" s="75">
        <f t="shared" si="165"/>
        <v>187880.3</v>
      </c>
      <c r="Q308" s="75">
        <f t="shared" si="166"/>
        <v>0</v>
      </c>
      <c r="R308" s="70">
        <v>0</v>
      </c>
      <c r="S308" s="70">
        <v>240000</v>
      </c>
      <c r="T308" s="70"/>
      <c r="U308" s="70">
        <v>0</v>
      </c>
      <c r="V308" s="70">
        <v>260000</v>
      </c>
      <c r="W308" s="70"/>
      <c r="X308" s="71"/>
      <c r="Y308" s="64"/>
    </row>
    <row r="309" spans="1:24" ht="10.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</row>
    <row r="312" spans="5:12" ht="34.5" customHeight="1">
      <c r="E312" s="415" t="s">
        <v>1052</v>
      </c>
      <c r="F312" s="416"/>
      <c r="G312" s="416"/>
      <c r="H312" s="416"/>
      <c r="I312" s="416"/>
      <c r="J312" s="416"/>
      <c r="K312" s="416"/>
      <c r="L312" s="417"/>
    </row>
  </sheetData>
  <sheetProtection/>
  <mergeCells count="27">
    <mergeCell ref="B2:I2"/>
    <mergeCell ref="V2:X2"/>
    <mergeCell ref="U5:U6"/>
    <mergeCell ref="V5:W5"/>
    <mergeCell ref="X5:X6"/>
    <mergeCell ref="E4:E6"/>
    <mergeCell ref="U4:W4"/>
    <mergeCell ref="I5:I6"/>
    <mergeCell ref="J5:K5"/>
    <mergeCell ref="F5:F6"/>
    <mergeCell ref="S5:T5"/>
    <mergeCell ref="L5:L6"/>
    <mergeCell ref="M5:N5"/>
    <mergeCell ref="O5:O6"/>
    <mergeCell ref="P5:Q5"/>
    <mergeCell ref="L4:N4"/>
    <mergeCell ref="O4:Q4"/>
    <mergeCell ref="R4:T4"/>
    <mergeCell ref="E312:L312"/>
    <mergeCell ref="A4:A6"/>
    <mergeCell ref="D4:D6"/>
    <mergeCell ref="C4:C6"/>
    <mergeCell ref="B4:B6"/>
    <mergeCell ref="R5:R6"/>
    <mergeCell ref="F4:H4"/>
    <mergeCell ref="G5:H5"/>
    <mergeCell ref="I4:K4"/>
  </mergeCells>
  <printOptions/>
  <pageMargins left="0.1968503937007874" right="0.15748031496062992" top="0.35433070866141736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36"/>
  <sheetViews>
    <sheetView tabSelected="1" zoomScale="115" zoomScaleNormal="115" zoomScalePageLayoutView="0" workbookViewId="0" topLeftCell="A1">
      <pane xSplit="3" ySplit="7" topLeftCell="L18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236" sqref="L236:T236"/>
    </sheetView>
  </sheetViews>
  <sheetFormatPr defaultColWidth="9.140625" defaultRowHeight="12"/>
  <cols>
    <col min="1" max="1" width="9.28125" style="78" customWidth="1"/>
    <col min="2" max="2" width="57.421875" style="78" customWidth="1"/>
    <col min="3" max="3" width="9.28125" style="78" customWidth="1"/>
    <col min="4" max="5" width="13.140625" style="78" customWidth="1"/>
    <col min="6" max="6" width="10.8515625" style="78" customWidth="1"/>
    <col min="7" max="7" width="10.7109375" style="78" customWidth="1"/>
    <col min="8" max="8" width="11.7109375" style="78" customWidth="1"/>
    <col min="9" max="10" width="10.7109375" style="78" customWidth="1"/>
    <col min="11" max="11" width="11.140625" style="78" customWidth="1"/>
    <col min="12" max="12" width="11.421875" style="78" customWidth="1"/>
    <col min="13" max="13" width="16.7109375" style="78" customWidth="1"/>
    <col min="14" max="14" width="15.8515625" style="78" customWidth="1"/>
    <col min="15" max="15" width="16.140625" style="78" customWidth="1"/>
    <col min="16" max="16" width="11.140625" style="78" customWidth="1"/>
    <col min="17" max="17" width="10.8515625" style="78" customWidth="1"/>
    <col min="18" max="18" width="11.00390625" style="78" customWidth="1"/>
    <col min="19" max="19" width="10.7109375" style="78" customWidth="1"/>
    <col min="20" max="20" width="11.00390625" style="78" customWidth="1"/>
    <col min="21" max="21" width="12.140625" style="78" customWidth="1"/>
    <col min="22" max="22" width="16.140625" style="78" customWidth="1"/>
    <col min="23" max="16384" width="9.28125" style="78" customWidth="1"/>
  </cols>
  <sheetData>
    <row r="1" spans="1:11" ht="10.5">
      <c r="A1" s="394"/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22" ht="76.5" customHeight="1">
      <c r="A2" s="442" t="s">
        <v>1037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79"/>
      <c r="S2" s="438" t="s">
        <v>1046</v>
      </c>
      <c r="T2" s="439"/>
      <c r="U2" s="439"/>
      <c r="V2" s="440"/>
    </row>
    <row r="3" spans="1:11" ht="10.5">
      <c r="A3" s="396"/>
      <c r="B3" s="396"/>
      <c r="C3" s="396"/>
      <c r="D3" s="80"/>
      <c r="E3" s="80"/>
      <c r="F3" s="80"/>
      <c r="G3" s="80"/>
      <c r="H3" s="80"/>
      <c r="I3" s="80"/>
      <c r="J3" s="80"/>
      <c r="K3" s="80"/>
    </row>
    <row r="4" spans="1:22" ht="24" customHeight="1">
      <c r="A4" s="433" t="s">
        <v>748</v>
      </c>
      <c r="B4" s="434" t="s">
        <v>749</v>
      </c>
      <c r="C4" s="433" t="s">
        <v>246</v>
      </c>
      <c r="D4" s="435" t="s">
        <v>1033</v>
      </c>
      <c r="E4" s="435"/>
      <c r="F4" s="435"/>
      <c r="G4" s="435" t="s">
        <v>1034</v>
      </c>
      <c r="H4" s="435"/>
      <c r="I4" s="435"/>
      <c r="J4" s="435" t="s">
        <v>182</v>
      </c>
      <c r="K4" s="435"/>
      <c r="L4" s="435"/>
      <c r="M4" s="436" t="s">
        <v>1035</v>
      </c>
      <c r="N4" s="436"/>
      <c r="O4" s="436"/>
      <c r="P4" s="435" t="s">
        <v>183</v>
      </c>
      <c r="Q4" s="435"/>
      <c r="R4" s="435"/>
      <c r="S4" s="435" t="s">
        <v>1036</v>
      </c>
      <c r="T4" s="435"/>
      <c r="U4" s="435"/>
      <c r="V4" s="393" t="s">
        <v>303</v>
      </c>
    </row>
    <row r="5" spans="1:22" ht="12.75" customHeight="1">
      <c r="A5" s="433"/>
      <c r="B5" s="434"/>
      <c r="C5" s="433"/>
      <c r="D5" s="402" t="s">
        <v>4</v>
      </c>
      <c r="E5" s="402" t="s">
        <v>5</v>
      </c>
      <c r="F5" s="402"/>
      <c r="G5" s="402" t="s">
        <v>4</v>
      </c>
      <c r="H5" s="402" t="s">
        <v>5</v>
      </c>
      <c r="I5" s="402"/>
      <c r="J5" s="402" t="s">
        <v>4</v>
      </c>
      <c r="K5" s="402" t="s">
        <v>5</v>
      </c>
      <c r="L5" s="402"/>
      <c r="M5" s="437" t="s">
        <v>4</v>
      </c>
      <c r="N5" s="437" t="s">
        <v>5</v>
      </c>
      <c r="O5" s="437"/>
      <c r="P5" s="402" t="s">
        <v>4</v>
      </c>
      <c r="Q5" s="402" t="s">
        <v>5</v>
      </c>
      <c r="R5" s="402"/>
      <c r="S5" s="402" t="s">
        <v>4</v>
      </c>
      <c r="T5" s="402" t="s">
        <v>5</v>
      </c>
      <c r="U5" s="402"/>
      <c r="V5" s="441" t="s">
        <v>304</v>
      </c>
    </row>
    <row r="6" spans="1:22" ht="70.5" customHeight="1">
      <c r="A6" s="433"/>
      <c r="B6" s="434"/>
      <c r="C6" s="433"/>
      <c r="D6" s="402"/>
      <c r="E6" s="12" t="s">
        <v>6</v>
      </c>
      <c r="F6" s="12" t="s">
        <v>7</v>
      </c>
      <c r="G6" s="402"/>
      <c r="H6" s="12" t="s">
        <v>6</v>
      </c>
      <c r="I6" s="12" t="s">
        <v>7</v>
      </c>
      <c r="J6" s="402"/>
      <c r="K6" s="12" t="s">
        <v>6</v>
      </c>
      <c r="L6" s="12" t="s">
        <v>7</v>
      </c>
      <c r="M6" s="437"/>
      <c r="N6" s="99" t="s">
        <v>6</v>
      </c>
      <c r="O6" s="99" t="s">
        <v>7</v>
      </c>
      <c r="P6" s="402"/>
      <c r="Q6" s="12" t="s">
        <v>6</v>
      </c>
      <c r="R6" s="12" t="s">
        <v>7</v>
      </c>
      <c r="S6" s="402"/>
      <c r="T6" s="12" t="s">
        <v>6</v>
      </c>
      <c r="U6" s="12" t="s">
        <v>7</v>
      </c>
      <c r="V6" s="414"/>
    </row>
    <row r="7" spans="1:22" ht="10.5">
      <c r="A7" s="395">
        <v>1</v>
      </c>
      <c r="B7" s="395">
        <v>2</v>
      </c>
      <c r="C7" s="395">
        <v>3</v>
      </c>
      <c r="D7" s="12">
        <v>4</v>
      </c>
      <c r="E7" s="10">
        <v>5</v>
      </c>
      <c r="F7" s="12">
        <v>6</v>
      </c>
      <c r="G7" s="10">
        <v>7</v>
      </c>
      <c r="H7" s="12">
        <v>8</v>
      </c>
      <c r="I7" s="10">
        <v>9</v>
      </c>
      <c r="J7" s="12">
        <v>10</v>
      </c>
      <c r="K7" s="10">
        <v>11</v>
      </c>
      <c r="L7" s="12">
        <v>12</v>
      </c>
      <c r="M7" s="62">
        <v>13</v>
      </c>
      <c r="N7" s="99">
        <v>14</v>
      </c>
      <c r="O7" s="62">
        <v>15</v>
      </c>
      <c r="P7" s="12">
        <v>16</v>
      </c>
      <c r="Q7" s="10">
        <v>17</v>
      </c>
      <c r="R7" s="12">
        <v>18</v>
      </c>
      <c r="S7" s="10">
        <v>19</v>
      </c>
      <c r="T7" s="12">
        <v>20</v>
      </c>
      <c r="U7" s="10">
        <v>21</v>
      </c>
      <c r="V7" s="12">
        <v>22</v>
      </c>
    </row>
    <row r="8" spans="1:23" ht="21">
      <c r="A8" s="85">
        <v>4000</v>
      </c>
      <c r="B8" s="86" t="s">
        <v>528</v>
      </c>
      <c r="C8" s="85"/>
      <c r="D8" s="87">
        <f aca="true" t="shared" si="0" ref="D8:L8">SUM(D10,D163,D201)</f>
        <v>1105962.2</v>
      </c>
      <c r="E8" s="87">
        <f t="shared" si="0"/>
        <v>795706.2</v>
      </c>
      <c r="F8" s="88">
        <v>490256</v>
      </c>
      <c r="G8" s="87">
        <v>981571</v>
      </c>
      <c r="H8" s="87">
        <f t="shared" si="0"/>
        <v>892771.1</v>
      </c>
      <c r="I8" s="88">
        <v>128799.9</v>
      </c>
      <c r="J8" s="87">
        <f t="shared" si="0"/>
        <v>1940424.5</v>
      </c>
      <c r="K8" s="87">
        <f t="shared" si="0"/>
        <v>1160422.5</v>
      </c>
      <c r="L8" s="88">
        <f t="shared" si="0"/>
        <v>1010000</v>
      </c>
      <c r="M8" s="75">
        <f>J8-G8</f>
        <v>958853.5</v>
      </c>
      <c r="N8" s="75">
        <f>K8-H8</f>
        <v>267651.4</v>
      </c>
      <c r="O8" s="75">
        <f>L8-I8</f>
        <v>881200.1</v>
      </c>
      <c r="P8" s="87">
        <f aca="true" t="shared" si="1" ref="P8:U8">SUM(P10,P163,P201)</f>
        <v>2046152.5</v>
      </c>
      <c r="Q8" s="87">
        <f t="shared" si="1"/>
        <v>1244152.5</v>
      </c>
      <c r="R8" s="88">
        <v>1040000</v>
      </c>
      <c r="S8" s="87">
        <f t="shared" si="1"/>
        <v>2124752.5</v>
      </c>
      <c r="T8" s="87">
        <f t="shared" si="1"/>
        <v>1324752.5</v>
      </c>
      <c r="U8" s="88">
        <f t="shared" si="1"/>
        <v>1060000</v>
      </c>
      <c r="V8" s="71"/>
      <c r="W8" s="79"/>
    </row>
    <row r="9" spans="1:23" ht="10.5">
      <c r="A9" s="60"/>
      <c r="B9" s="59" t="s">
        <v>529</v>
      </c>
      <c r="C9" s="60"/>
      <c r="D9" s="83"/>
      <c r="E9" s="83"/>
      <c r="F9" s="84"/>
      <c r="G9" s="83"/>
      <c r="H9" s="83"/>
      <c r="I9" s="84"/>
      <c r="J9" s="83"/>
      <c r="K9" s="83"/>
      <c r="L9" s="84"/>
      <c r="M9" s="75"/>
      <c r="N9" s="75"/>
      <c r="O9" s="75"/>
      <c r="P9" s="83"/>
      <c r="Q9" s="83"/>
      <c r="R9" s="84"/>
      <c r="S9" s="83"/>
      <c r="T9" s="83"/>
      <c r="U9" s="84"/>
      <c r="V9" s="71"/>
      <c r="W9" s="79"/>
    </row>
    <row r="10" spans="1:23" ht="31.5">
      <c r="A10" s="85">
        <v>4050</v>
      </c>
      <c r="B10" s="86" t="s">
        <v>530</v>
      </c>
      <c r="C10" s="85" t="s">
        <v>247</v>
      </c>
      <c r="D10" s="87">
        <f aca="true" t="shared" si="2" ref="D10:L10">SUM(D12,D25,D68,D83,D93,D119,D134)</f>
        <v>615706.2000000001</v>
      </c>
      <c r="E10" s="87">
        <f t="shared" si="2"/>
        <v>795706.2</v>
      </c>
      <c r="F10" s="88">
        <f t="shared" si="2"/>
        <v>0</v>
      </c>
      <c r="G10" s="87">
        <f t="shared" si="2"/>
        <v>852771.1</v>
      </c>
      <c r="H10" s="87">
        <f t="shared" si="2"/>
        <v>892771.1</v>
      </c>
      <c r="I10" s="88">
        <f t="shared" si="2"/>
        <v>0</v>
      </c>
      <c r="J10" s="87">
        <f t="shared" si="2"/>
        <v>930424.5</v>
      </c>
      <c r="K10" s="87">
        <f t="shared" si="2"/>
        <v>1160422.5</v>
      </c>
      <c r="L10" s="88">
        <f t="shared" si="2"/>
        <v>0</v>
      </c>
      <c r="M10" s="75">
        <f aca="true" t="shared" si="3" ref="M10:M58">J10-G10</f>
        <v>77653.40000000002</v>
      </c>
      <c r="N10" s="75">
        <f aca="true" t="shared" si="4" ref="N10:N58">K10-H10</f>
        <v>267651.4</v>
      </c>
      <c r="O10" s="75">
        <f aca="true" t="shared" si="5" ref="O10:O58">L10-I10</f>
        <v>0</v>
      </c>
      <c r="P10" s="87">
        <f aca="true" t="shared" si="6" ref="P10:U10">SUM(P12,P25,P68,P83,P93,P119,P134)</f>
        <v>1006152.5</v>
      </c>
      <c r="Q10" s="87">
        <f t="shared" si="6"/>
        <v>1244152.5</v>
      </c>
      <c r="R10" s="88">
        <f t="shared" si="6"/>
        <v>0</v>
      </c>
      <c r="S10" s="87">
        <f t="shared" si="6"/>
        <v>1064752.5</v>
      </c>
      <c r="T10" s="87">
        <f t="shared" si="6"/>
        <v>1324752.5</v>
      </c>
      <c r="U10" s="88">
        <f t="shared" si="6"/>
        <v>0</v>
      </c>
      <c r="V10" s="71"/>
      <c r="W10" s="79"/>
    </row>
    <row r="11" spans="1:23" ht="10.5">
      <c r="A11" s="60"/>
      <c r="B11" s="59" t="s">
        <v>529</v>
      </c>
      <c r="C11" s="60"/>
      <c r="D11" s="83"/>
      <c r="E11" s="83"/>
      <c r="F11" s="84"/>
      <c r="G11" s="83"/>
      <c r="H11" s="83"/>
      <c r="I11" s="84"/>
      <c r="J11" s="83"/>
      <c r="K11" s="83"/>
      <c r="L11" s="84"/>
      <c r="M11" s="75"/>
      <c r="N11" s="75"/>
      <c r="O11" s="75"/>
      <c r="P11" s="83"/>
      <c r="Q11" s="83"/>
      <c r="R11" s="84"/>
      <c r="S11" s="83"/>
      <c r="T11" s="83"/>
      <c r="U11" s="84"/>
      <c r="V11" s="71"/>
      <c r="W11" s="79"/>
    </row>
    <row r="12" spans="1:23" ht="21">
      <c r="A12" s="85">
        <v>4100</v>
      </c>
      <c r="B12" s="86" t="s">
        <v>531</v>
      </c>
      <c r="C12" s="85" t="s">
        <v>247</v>
      </c>
      <c r="D12" s="87">
        <f aca="true" t="shared" si="7" ref="D12:L12">SUM(D14,D19,D22)</f>
        <v>347444.1</v>
      </c>
      <c r="E12" s="87">
        <f t="shared" si="7"/>
        <v>347444.1</v>
      </c>
      <c r="F12" s="87">
        <f t="shared" si="7"/>
        <v>0</v>
      </c>
      <c r="G12" s="87">
        <f t="shared" si="7"/>
        <v>566921.5</v>
      </c>
      <c r="H12" s="87">
        <f t="shared" si="7"/>
        <v>566921.5</v>
      </c>
      <c r="I12" s="87">
        <f t="shared" si="7"/>
        <v>0</v>
      </c>
      <c r="J12" s="87">
        <f t="shared" si="7"/>
        <v>566921.5</v>
      </c>
      <c r="K12" s="87">
        <f t="shared" si="7"/>
        <v>566921.5</v>
      </c>
      <c r="L12" s="87">
        <f t="shared" si="7"/>
        <v>0</v>
      </c>
      <c r="M12" s="75">
        <f t="shared" si="3"/>
        <v>0</v>
      </c>
      <c r="N12" s="75">
        <f t="shared" si="4"/>
        <v>0</v>
      </c>
      <c r="O12" s="75">
        <f t="shared" si="5"/>
        <v>0</v>
      </c>
      <c r="P12" s="87">
        <f aca="true" t="shared" si="8" ref="P12:U12">SUM(P14,P19,P22)</f>
        <v>560847.5</v>
      </c>
      <c r="Q12" s="87">
        <f t="shared" si="8"/>
        <v>560847.5</v>
      </c>
      <c r="R12" s="87">
        <f t="shared" si="8"/>
        <v>0</v>
      </c>
      <c r="S12" s="87">
        <f t="shared" si="8"/>
        <v>580857.5</v>
      </c>
      <c r="T12" s="87">
        <f t="shared" si="8"/>
        <v>580857.5</v>
      </c>
      <c r="U12" s="87">
        <f t="shared" si="8"/>
        <v>0</v>
      </c>
      <c r="V12" s="71"/>
      <c r="W12" s="79"/>
    </row>
    <row r="13" spans="1:23" ht="10.5">
      <c r="A13" s="60"/>
      <c r="B13" s="59" t="s">
        <v>529</v>
      </c>
      <c r="C13" s="60"/>
      <c r="D13" s="83"/>
      <c r="E13" s="83"/>
      <c r="F13" s="84"/>
      <c r="G13" s="83"/>
      <c r="H13" s="83"/>
      <c r="I13" s="84"/>
      <c r="J13" s="83"/>
      <c r="K13" s="83"/>
      <c r="L13" s="84"/>
      <c r="M13" s="75"/>
      <c r="N13" s="75"/>
      <c r="O13" s="75"/>
      <c r="P13" s="83"/>
      <c r="Q13" s="83"/>
      <c r="R13" s="84"/>
      <c r="S13" s="83"/>
      <c r="T13" s="83"/>
      <c r="U13" s="84"/>
      <c r="V13" s="71"/>
      <c r="W13" s="79"/>
    </row>
    <row r="14" spans="1:23" ht="21">
      <c r="A14" s="85">
        <v>4110</v>
      </c>
      <c r="B14" s="86" t="s">
        <v>532</v>
      </c>
      <c r="C14" s="85" t="s">
        <v>247</v>
      </c>
      <c r="D14" s="87">
        <f aca="true" t="shared" si="9" ref="D14:L14">SUM(D16:D18)</f>
        <v>347444.1</v>
      </c>
      <c r="E14" s="87">
        <f t="shared" si="9"/>
        <v>347444.1</v>
      </c>
      <c r="F14" s="87">
        <f t="shared" si="9"/>
        <v>0</v>
      </c>
      <c r="G14" s="87">
        <f t="shared" si="9"/>
        <v>566921.5</v>
      </c>
      <c r="H14" s="87">
        <f t="shared" si="9"/>
        <v>566921.5</v>
      </c>
      <c r="I14" s="87">
        <f t="shared" si="9"/>
        <v>0</v>
      </c>
      <c r="J14" s="87">
        <f t="shared" si="9"/>
        <v>566921.5</v>
      </c>
      <c r="K14" s="87">
        <f t="shared" si="9"/>
        <v>566921.5</v>
      </c>
      <c r="L14" s="87">
        <f t="shared" si="9"/>
        <v>0</v>
      </c>
      <c r="M14" s="75">
        <f t="shared" si="3"/>
        <v>0</v>
      </c>
      <c r="N14" s="75">
        <f t="shared" si="4"/>
        <v>0</v>
      </c>
      <c r="O14" s="75">
        <f t="shared" si="5"/>
        <v>0</v>
      </c>
      <c r="P14" s="87">
        <f aca="true" t="shared" si="10" ref="P14:U14">SUM(P16:P18)</f>
        <v>560847.5</v>
      </c>
      <c r="Q14" s="87">
        <f t="shared" si="10"/>
        <v>560847.5</v>
      </c>
      <c r="R14" s="87">
        <f t="shared" si="10"/>
        <v>0</v>
      </c>
      <c r="S14" s="87">
        <f t="shared" si="10"/>
        <v>580857.5</v>
      </c>
      <c r="T14" s="87">
        <f t="shared" si="10"/>
        <v>580857.5</v>
      </c>
      <c r="U14" s="87">
        <f t="shared" si="10"/>
        <v>0</v>
      </c>
      <c r="V14" s="71"/>
      <c r="W14" s="79"/>
    </row>
    <row r="15" spans="1:23" ht="10.5">
      <c r="A15" s="60"/>
      <c r="B15" s="59" t="s">
        <v>344</v>
      </c>
      <c r="C15" s="60"/>
      <c r="D15" s="83"/>
      <c r="E15" s="83"/>
      <c r="F15" s="84"/>
      <c r="G15" s="83"/>
      <c r="H15" s="83"/>
      <c r="I15" s="84"/>
      <c r="J15" s="83"/>
      <c r="K15" s="83"/>
      <c r="L15" s="84"/>
      <c r="M15" s="75">
        <f t="shared" si="3"/>
        <v>0</v>
      </c>
      <c r="N15" s="75">
        <f t="shared" si="4"/>
        <v>0</v>
      </c>
      <c r="O15" s="75">
        <f t="shared" si="5"/>
        <v>0</v>
      </c>
      <c r="P15" s="83"/>
      <c r="Q15" s="83"/>
      <c r="R15" s="84"/>
      <c r="S15" s="83"/>
      <c r="T15" s="83"/>
      <c r="U15" s="84"/>
      <c r="V15" s="71"/>
      <c r="W15" s="79"/>
    </row>
    <row r="16" spans="1:23" ht="10.5">
      <c r="A16" s="60">
        <v>4111</v>
      </c>
      <c r="B16" s="59" t="s">
        <v>533</v>
      </c>
      <c r="C16" s="60" t="s">
        <v>248</v>
      </c>
      <c r="D16" s="81">
        <f>SUM(E16,F16)</f>
        <v>331288.8</v>
      </c>
      <c r="E16" s="81">
        <v>331288.8</v>
      </c>
      <c r="F16" s="82"/>
      <c r="G16" s="81">
        <f>SUM(H16,I16)</f>
        <v>534421.5</v>
      </c>
      <c r="H16" s="81">
        <v>534421.5</v>
      </c>
      <c r="I16" s="82"/>
      <c r="J16" s="81">
        <f>SUM(K16,L16)</f>
        <v>534421.5</v>
      </c>
      <c r="K16" s="81">
        <v>534421.5</v>
      </c>
      <c r="L16" s="82"/>
      <c r="M16" s="75">
        <f t="shared" si="3"/>
        <v>0</v>
      </c>
      <c r="N16" s="75">
        <f t="shared" si="4"/>
        <v>0</v>
      </c>
      <c r="O16" s="75">
        <f t="shared" si="5"/>
        <v>0</v>
      </c>
      <c r="P16" s="81">
        <f>SUM(Q16,R16)</f>
        <v>520847.5</v>
      </c>
      <c r="Q16" s="81">
        <v>520847.5</v>
      </c>
      <c r="R16" s="82"/>
      <c r="S16" s="81">
        <f>SUM(T16,U16)</f>
        <v>540857.5</v>
      </c>
      <c r="T16" s="81">
        <v>540857.5</v>
      </c>
      <c r="U16" s="82"/>
      <c r="V16" s="71"/>
      <c r="W16" s="79"/>
    </row>
    <row r="17" spans="1:23" ht="21">
      <c r="A17" s="60">
        <v>4112</v>
      </c>
      <c r="B17" s="59" t="s">
        <v>534</v>
      </c>
      <c r="C17" s="60" t="s">
        <v>249</v>
      </c>
      <c r="D17" s="81">
        <f>SUM(E17,F17)</f>
        <v>16155.3</v>
      </c>
      <c r="E17" s="81">
        <v>16155.3</v>
      </c>
      <c r="F17" s="82"/>
      <c r="G17" s="81">
        <f>SUM(H17,I17)</f>
        <v>32500</v>
      </c>
      <c r="H17" s="81">
        <v>32500</v>
      </c>
      <c r="I17" s="82"/>
      <c r="J17" s="81">
        <f>SUM(K17,L17)</f>
        <v>32500</v>
      </c>
      <c r="K17" s="81">
        <v>32500</v>
      </c>
      <c r="L17" s="82"/>
      <c r="M17" s="75">
        <f t="shared" si="3"/>
        <v>0</v>
      </c>
      <c r="N17" s="75">
        <f t="shared" si="4"/>
        <v>0</v>
      </c>
      <c r="O17" s="75">
        <f t="shared" si="5"/>
        <v>0</v>
      </c>
      <c r="P17" s="81">
        <f>SUM(Q17,R17)</f>
        <v>40000</v>
      </c>
      <c r="Q17" s="81">
        <v>40000</v>
      </c>
      <c r="R17" s="82"/>
      <c r="S17" s="81">
        <v>40000</v>
      </c>
      <c r="T17" s="81">
        <v>40000</v>
      </c>
      <c r="U17" s="82"/>
      <c r="V17" s="71"/>
      <c r="W17" s="79"/>
    </row>
    <row r="18" spans="1:23" ht="10.5">
      <c r="A18" s="60">
        <v>4114</v>
      </c>
      <c r="B18" s="59" t="s">
        <v>535</v>
      </c>
      <c r="C18" s="60" t="s">
        <v>536</v>
      </c>
      <c r="D18" s="81">
        <f>SUM(E18,F18)</f>
        <v>0</v>
      </c>
      <c r="E18" s="81"/>
      <c r="F18" s="82"/>
      <c r="G18" s="81">
        <f>SUM(H18,I18)</f>
        <v>0</v>
      </c>
      <c r="H18" s="81"/>
      <c r="I18" s="82"/>
      <c r="J18" s="81">
        <f>SUM(K18,L18)</f>
        <v>0</v>
      </c>
      <c r="K18" s="81"/>
      <c r="L18" s="82"/>
      <c r="M18" s="75">
        <f t="shared" si="3"/>
        <v>0</v>
      </c>
      <c r="N18" s="75">
        <f t="shared" si="4"/>
        <v>0</v>
      </c>
      <c r="O18" s="75">
        <f t="shared" si="5"/>
        <v>0</v>
      </c>
      <c r="P18" s="81">
        <f>SUM(Q18,R18)</f>
        <v>0</v>
      </c>
      <c r="Q18" s="81"/>
      <c r="R18" s="82"/>
      <c r="S18" s="81">
        <f>SUM(T18,U18)</f>
        <v>0</v>
      </c>
      <c r="T18" s="81"/>
      <c r="U18" s="82"/>
      <c r="V18" s="71"/>
      <c r="W18" s="79"/>
    </row>
    <row r="19" spans="1:23" ht="21">
      <c r="A19" s="85">
        <v>4120</v>
      </c>
      <c r="B19" s="86" t="s">
        <v>537</v>
      </c>
      <c r="C19" s="85" t="s">
        <v>247</v>
      </c>
      <c r="D19" s="87">
        <f aca="true" t="shared" si="11" ref="D19:L19">SUM(D21)</f>
        <v>0</v>
      </c>
      <c r="E19" s="87">
        <f t="shared" si="11"/>
        <v>0</v>
      </c>
      <c r="F19" s="87">
        <f t="shared" si="11"/>
        <v>0</v>
      </c>
      <c r="G19" s="87">
        <f t="shared" si="11"/>
        <v>0</v>
      </c>
      <c r="H19" s="87">
        <f t="shared" si="11"/>
        <v>0</v>
      </c>
      <c r="I19" s="87">
        <f t="shared" si="11"/>
        <v>0</v>
      </c>
      <c r="J19" s="87">
        <f t="shared" si="11"/>
        <v>0</v>
      </c>
      <c r="K19" s="87">
        <f t="shared" si="11"/>
        <v>0</v>
      </c>
      <c r="L19" s="87">
        <f t="shared" si="11"/>
        <v>0</v>
      </c>
      <c r="M19" s="75">
        <f t="shared" si="3"/>
        <v>0</v>
      </c>
      <c r="N19" s="75">
        <f t="shared" si="4"/>
        <v>0</v>
      </c>
      <c r="O19" s="75">
        <f t="shared" si="5"/>
        <v>0</v>
      </c>
      <c r="P19" s="87">
        <f aca="true" t="shared" si="12" ref="P19:U19">SUM(P21)</f>
        <v>0</v>
      </c>
      <c r="Q19" s="87">
        <f t="shared" si="12"/>
        <v>0</v>
      </c>
      <c r="R19" s="87">
        <f t="shared" si="12"/>
        <v>0</v>
      </c>
      <c r="S19" s="87">
        <f t="shared" si="12"/>
        <v>0</v>
      </c>
      <c r="T19" s="87">
        <f t="shared" si="12"/>
        <v>0</v>
      </c>
      <c r="U19" s="87">
        <f t="shared" si="12"/>
        <v>0</v>
      </c>
      <c r="V19" s="71"/>
      <c r="W19" s="79"/>
    </row>
    <row r="20" spans="1:23" ht="10.5">
      <c r="A20" s="60"/>
      <c r="B20" s="59" t="s">
        <v>344</v>
      </c>
      <c r="C20" s="60"/>
      <c r="D20" s="83"/>
      <c r="E20" s="83"/>
      <c r="F20" s="84"/>
      <c r="G20" s="83"/>
      <c r="H20" s="83"/>
      <c r="I20" s="84"/>
      <c r="J20" s="83"/>
      <c r="K20" s="83"/>
      <c r="L20" s="84"/>
      <c r="M20" s="75"/>
      <c r="N20" s="75"/>
      <c r="O20" s="75"/>
      <c r="P20" s="83"/>
      <c r="Q20" s="83"/>
      <c r="R20" s="84"/>
      <c r="S20" s="83"/>
      <c r="T20" s="83"/>
      <c r="U20" s="84"/>
      <c r="V20" s="71"/>
      <c r="W20" s="79"/>
    </row>
    <row r="21" spans="1:23" ht="10.5">
      <c r="A21" s="60">
        <v>4121</v>
      </c>
      <c r="B21" s="59" t="s">
        <v>538</v>
      </c>
      <c r="C21" s="60" t="s">
        <v>539</v>
      </c>
      <c r="D21" s="81">
        <f>SUM(E21,F21)</f>
        <v>0</v>
      </c>
      <c r="E21" s="81"/>
      <c r="F21" s="82"/>
      <c r="G21" s="81">
        <f>SUM(H21,I21)</f>
        <v>0</v>
      </c>
      <c r="H21" s="81"/>
      <c r="I21" s="82"/>
      <c r="J21" s="81">
        <f>SUM(K21,L21)</f>
        <v>0</v>
      </c>
      <c r="K21" s="81"/>
      <c r="L21" s="82"/>
      <c r="M21" s="75">
        <f t="shared" si="3"/>
        <v>0</v>
      </c>
      <c r="N21" s="75">
        <f t="shared" si="4"/>
        <v>0</v>
      </c>
      <c r="O21" s="75">
        <f t="shared" si="5"/>
        <v>0</v>
      </c>
      <c r="P21" s="81">
        <f>SUM(Q21,R21)</f>
        <v>0</v>
      </c>
      <c r="Q21" s="81"/>
      <c r="R21" s="82"/>
      <c r="S21" s="81">
        <f>SUM(T21,U21)</f>
        <v>0</v>
      </c>
      <c r="T21" s="81"/>
      <c r="U21" s="82"/>
      <c r="V21" s="71"/>
      <c r="W21" s="79"/>
    </row>
    <row r="22" spans="1:23" ht="21">
      <c r="A22" s="85">
        <v>4130</v>
      </c>
      <c r="B22" s="86" t="s">
        <v>540</v>
      </c>
      <c r="C22" s="85" t="s">
        <v>247</v>
      </c>
      <c r="D22" s="87">
        <f aca="true" t="shared" si="13" ref="D22:L22">SUM(D24)</f>
        <v>0</v>
      </c>
      <c r="E22" s="87">
        <f t="shared" si="13"/>
        <v>0</v>
      </c>
      <c r="F22" s="87">
        <f t="shared" si="13"/>
        <v>0</v>
      </c>
      <c r="G22" s="87">
        <f t="shared" si="13"/>
        <v>0</v>
      </c>
      <c r="H22" s="87">
        <f t="shared" si="13"/>
        <v>0</v>
      </c>
      <c r="I22" s="87">
        <f t="shared" si="13"/>
        <v>0</v>
      </c>
      <c r="J22" s="87">
        <f t="shared" si="13"/>
        <v>0</v>
      </c>
      <c r="K22" s="87">
        <f t="shared" si="13"/>
        <v>0</v>
      </c>
      <c r="L22" s="87">
        <f t="shared" si="13"/>
        <v>0</v>
      </c>
      <c r="M22" s="75">
        <f t="shared" si="3"/>
        <v>0</v>
      </c>
      <c r="N22" s="75">
        <f t="shared" si="4"/>
        <v>0</v>
      </c>
      <c r="O22" s="75">
        <f t="shared" si="5"/>
        <v>0</v>
      </c>
      <c r="P22" s="87">
        <f aca="true" t="shared" si="14" ref="P22:U22">SUM(P24)</f>
        <v>0</v>
      </c>
      <c r="Q22" s="87">
        <f t="shared" si="14"/>
        <v>0</v>
      </c>
      <c r="R22" s="87">
        <f t="shared" si="14"/>
        <v>0</v>
      </c>
      <c r="S22" s="87">
        <f t="shared" si="14"/>
        <v>0</v>
      </c>
      <c r="T22" s="87">
        <f t="shared" si="14"/>
        <v>0</v>
      </c>
      <c r="U22" s="87">
        <f t="shared" si="14"/>
        <v>0</v>
      </c>
      <c r="V22" s="71"/>
      <c r="W22" s="79"/>
    </row>
    <row r="23" spans="1:23" ht="10.5">
      <c r="A23" s="60"/>
      <c r="B23" s="59" t="s">
        <v>344</v>
      </c>
      <c r="C23" s="60"/>
      <c r="D23" s="83"/>
      <c r="E23" s="83"/>
      <c r="F23" s="84"/>
      <c r="G23" s="83"/>
      <c r="H23" s="83"/>
      <c r="I23" s="84"/>
      <c r="J23" s="83"/>
      <c r="K23" s="83"/>
      <c r="L23" s="84"/>
      <c r="M23" s="75"/>
      <c r="N23" s="75"/>
      <c r="O23" s="75"/>
      <c r="P23" s="83"/>
      <c r="Q23" s="83"/>
      <c r="R23" s="84"/>
      <c r="S23" s="83"/>
      <c r="T23" s="83"/>
      <c r="U23" s="84"/>
      <c r="V23" s="71"/>
      <c r="W23" s="79"/>
    </row>
    <row r="24" spans="1:23" ht="10.5">
      <c r="A24" s="60">
        <v>4131</v>
      </c>
      <c r="B24" s="59" t="s">
        <v>541</v>
      </c>
      <c r="C24" s="60" t="s">
        <v>542</v>
      </c>
      <c r="D24" s="81">
        <f>SUM(E24,F24)</f>
        <v>0</v>
      </c>
      <c r="E24" s="81"/>
      <c r="F24" s="82"/>
      <c r="G24" s="81">
        <f>SUM(H24,I24)</f>
        <v>0</v>
      </c>
      <c r="H24" s="81"/>
      <c r="I24" s="82"/>
      <c r="J24" s="81">
        <f>SUM(K24,L24)</f>
        <v>0</v>
      </c>
      <c r="K24" s="81"/>
      <c r="L24" s="82"/>
      <c r="M24" s="75">
        <f t="shared" si="3"/>
        <v>0</v>
      </c>
      <c r="N24" s="75">
        <f t="shared" si="4"/>
        <v>0</v>
      </c>
      <c r="O24" s="75">
        <f t="shared" si="5"/>
        <v>0</v>
      </c>
      <c r="P24" s="81">
        <f>SUM(Q24,R24)</f>
        <v>0</v>
      </c>
      <c r="Q24" s="81"/>
      <c r="R24" s="82"/>
      <c r="S24" s="81">
        <f>SUM(T24,U24)</f>
        <v>0</v>
      </c>
      <c r="T24" s="81"/>
      <c r="U24" s="82"/>
      <c r="V24" s="71"/>
      <c r="W24" s="79"/>
    </row>
    <row r="25" spans="1:23" ht="42">
      <c r="A25" s="85">
        <v>4200</v>
      </c>
      <c r="B25" s="86" t="s">
        <v>543</v>
      </c>
      <c r="C25" s="85" t="s">
        <v>247</v>
      </c>
      <c r="D25" s="87">
        <f aca="true" t="shared" si="15" ref="D25:L25">SUM(D27,D36,D41,D51,D54,D58)</f>
        <v>169888.5</v>
      </c>
      <c r="E25" s="87">
        <f t="shared" si="15"/>
        <v>169888.5</v>
      </c>
      <c r="F25" s="87">
        <f t="shared" si="15"/>
        <v>0</v>
      </c>
      <c r="G25" s="87">
        <f t="shared" si="15"/>
        <v>164049.9</v>
      </c>
      <c r="H25" s="87">
        <f t="shared" si="15"/>
        <v>164049.9</v>
      </c>
      <c r="I25" s="87">
        <f t="shared" si="15"/>
        <v>0</v>
      </c>
      <c r="J25" s="87">
        <f t="shared" si="15"/>
        <v>206821</v>
      </c>
      <c r="K25" s="87">
        <f t="shared" si="15"/>
        <v>206821</v>
      </c>
      <c r="L25" s="87">
        <f t="shared" si="15"/>
        <v>0</v>
      </c>
      <c r="M25" s="75">
        <f t="shared" si="3"/>
        <v>42771.100000000006</v>
      </c>
      <c r="N25" s="75">
        <f t="shared" si="4"/>
        <v>42771.100000000006</v>
      </c>
      <c r="O25" s="75">
        <f t="shared" si="5"/>
        <v>0</v>
      </c>
      <c r="P25" s="87">
        <f aca="true" t="shared" si="16" ref="P25:U25">SUM(P27,P36,P41,P51,P54,P58)</f>
        <v>298155</v>
      </c>
      <c r="Q25" s="87">
        <f t="shared" si="16"/>
        <v>298155</v>
      </c>
      <c r="R25" s="87">
        <f t="shared" si="16"/>
        <v>0</v>
      </c>
      <c r="S25" s="87">
        <f t="shared" si="16"/>
        <v>332745</v>
      </c>
      <c r="T25" s="87">
        <f t="shared" si="16"/>
        <v>332745</v>
      </c>
      <c r="U25" s="87">
        <f t="shared" si="16"/>
        <v>0</v>
      </c>
      <c r="V25" s="71"/>
      <c r="W25" s="79"/>
    </row>
    <row r="26" spans="1:23" ht="10.5">
      <c r="A26" s="60"/>
      <c r="B26" s="59" t="s">
        <v>529</v>
      </c>
      <c r="C26" s="60"/>
      <c r="D26" s="83"/>
      <c r="E26" s="83"/>
      <c r="F26" s="84"/>
      <c r="G26" s="83"/>
      <c r="H26" s="83"/>
      <c r="I26" s="84"/>
      <c r="J26" s="83"/>
      <c r="K26" s="83"/>
      <c r="L26" s="84"/>
      <c r="M26" s="75"/>
      <c r="N26" s="75"/>
      <c r="O26" s="75"/>
      <c r="P26" s="83"/>
      <c r="Q26" s="83"/>
      <c r="R26" s="84"/>
      <c r="S26" s="83"/>
      <c r="T26" s="83"/>
      <c r="U26" s="84"/>
      <c r="V26" s="71"/>
      <c r="W26" s="79"/>
    </row>
    <row r="27" spans="1:23" ht="31.5">
      <c r="A27" s="85">
        <v>4210</v>
      </c>
      <c r="B27" s="86" t="s">
        <v>544</v>
      </c>
      <c r="C27" s="85" t="s">
        <v>247</v>
      </c>
      <c r="D27" s="87">
        <f aca="true" t="shared" si="17" ref="D27:L27">SUM(D29:D35)</f>
        <v>49827.8</v>
      </c>
      <c r="E27" s="87">
        <f t="shared" si="17"/>
        <v>49827.8</v>
      </c>
      <c r="F27" s="87">
        <f t="shared" si="17"/>
        <v>0</v>
      </c>
      <c r="G27" s="87">
        <f t="shared" si="17"/>
        <v>47490.9</v>
      </c>
      <c r="H27" s="87">
        <f t="shared" si="17"/>
        <v>47490.9</v>
      </c>
      <c r="I27" s="87">
        <f t="shared" si="17"/>
        <v>0</v>
      </c>
      <c r="J27" s="87">
        <f t="shared" si="17"/>
        <v>45855</v>
      </c>
      <c r="K27" s="87">
        <f t="shared" si="17"/>
        <v>45855</v>
      </c>
      <c r="L27" s="87">
        <f t="shared" si="17"/>
        <v>0</v>
      </c>
      <c r="M27" s="75">
        <f t="shared" si="3"/>
        <v>-1635.9000000000015</v>
      </c>
      <c r="N27" s="75">
        <f t="shared" si="4"/>
        <v>-1635.9000000000015</v>
      </c>
      <c r="O27" s="75">
        <f t="shared" si="5"/>
        <v>0</v>
      </c>
      <c r="P27" s="87">
        <f aca="true" t="shared" si="18" ref="P27:U27">SUM(P29:P35)</f>
        <v>57055</v>
      </c>
      <c r="Q27" s="87">
        <f t="shared" si="18"/>
        <v>57055</v>
      </c>
      <c r="R27" s="87">
        <f t="shared" si="18"/>
        <v>0</v>
      </c>
      <c r="S27" s="87">
        <f t="shared" si="18"/>
        <v>65245</v>
      </c>
      <c r="T27" s="87">
        <f t="shared" si="18"/>
        <v>65245</v>
      </c>
      <c r="U27" s="87">
        <f t="shared" si="18"/>
        <v>0</v>
      </c>
      <c r="V27" s="71"/>
      <c r="W27" s="79"/>
    </row>
    <row r="28" spans="1:23" ht="10.5">
      <c r="A28" s="60"/>
      <c r="B28" s="59" t="s">
        <v>344</v>
      </c>
      <c r="C28" s="60"/>
      <c r="D28" s="83"/>
      <c r="E28" s="83"/>
      <c r="F28" s="84"/>
      <c r="G28" s="83"/>
      <c r="H28" s="83"/>
      <c r="I28" s="84"/>
      <c r="J28" s="83"/>
      <c r="K28" s="83"/>
      <c r="L28" s="84"/>
      <c r="M28" s="75"/>
      <c r="N28" s="75"/>
      <c r="O28" s="75"/>
      <c r="P28" s="83"/>
      <c r="Q28" s="83"/>
      <c r="R28" s="84"/>
      <c r="S28" s="83"/>
      <c r="T28" s="83"/>
      <c r="U28" s="84"/>
      <c r="V28" s="71"/>
      <c r="W28" s="79"/>
    </row>
    <row r="29" spans="1:23" ht="10.5">
      <c r="A29" s="60">
        <v>4211</v>
      </c>
      <c r="B29" s="59" t="s">
        <v>545</v>
      </c>
      <c r="C29" s="60" t="s">
        <v>546</v>
      </c>
      <c r="D29" s="81">
        <f aca="true" t="shared" si="19" ref="D29:D35">SUM(E29,F29)</f>
        <v>0</v>
      </c>
      <c r="E29" s="81"/>
      <c r="F29" s="82"/>
      <c r="G29" s="81">
        <f aca="true" t="shared" si="20" ref="G29:G35">SUM(H29,I29)</f>
        <v>0</v>
      </c>
      <c r="H29" s="81"/>
      <c r="I29" s="82"/>
      <c r="J29" s="81">
        <f aca="true" t="shared" si="21" ref="J29:J35">SUM(K29,L29)</f>
        <v>0</v>
      </c>
      <c r="K29" s="81"/>
      <c r="L29" s="82"/>
      <c r="M29" s="75">
        <f t="shared" si="3"/>
        <v>0</v>
      </c>
      <c r="N29" s="75">
        <f t="shared" si="4"/>
        <v>0</v>
      </c>
      <c r="O29" s="75">
        <f t="shared" si="5"/>
        <v>0</v>
      </c>
      <c r="P29" s="81">
        <f aca="true" t="shared" si="22" ref="P29:P35">SUM(Q29,R29)</f>
        <v>0</v>
      </c>
      <c r="Q29" s="81"/>
      <c r="R29" s="82"/>
      <c r="S29" s="81">
        <f aca="true" t="shared" si="23" ref="S29:S35">SUM(T29,U29)</f>
        <v>0</v>
      </c>
      <c r="T29" s="81"/>
      <c r="U29" s="82"/>
      <c r="V29" s="71"/>
      <c r="W29" s="79"/>
    </row>
    <row r="30" spans="1:23" ht="10.5">
      <c r="A30" s="60">
        <v>4212</v>
      </c>
      <c r="B30" s="59" t="s">
        <v>547</v>
      </c>
      <c r="C30" s="60" t="s">
        <v>250</v>
      </c>
      <c r="D30" s="81">
        <f t="shared" si="19"/>
        <v>47360.4</v>
      </c>
      <c r="E30" s="81">
        <v>47360.4</v>
      </c>
      <c r="F30" s="82"/>
      <c r="G30" s="81">
        <f t="shared" si="20"/>
        <v>39880</v>
      </c>
      <c r="H30" s="81">
        <v>39880</v>
      </c>
      <c r="I30" s="82"/>
      <c r="J30" s="81">
        <f t="shared" si="21"/>
        <v>30000</v>
      </c>
      <c r="K30" s="81">
        <v>30000</v>
      </c>
      <c r="L30" s="82"/>
      <c r="M30" s="75">
        <f t="shared" si="3"/>
        <v>-9880</v>
      </c>
      <c r="N30" s="75">
        <f t="shared" si="4"/>
        <v>-9880</v>
      </c>
      <c r="O30" s="75">
        <f t="shared" si="5"/>
        <v>0</v>
      </c>
      <c r="P30" s="81">
        <f t="shared" si="22"/>
        <v>44677</v>
      </c>
      <c r="Q30" s="81">
        <v>44677</v>
      </c>
      <c r="R30" s="82"/>
      <c r="S30" s="81">
        <f t="shared" si="23"/>
        <v>44677</v>
      </c>
      <c r="T30" s="81">
        <v>44677</v>
      </c>
      <c r="U30" s="82"/>
      <c r="V30" s="71"/>
      <c r="W30" s="79"/>
    </row>
    <row r="31" spans="1:23" ht="10.5">
      <c r="A31" s="60">
        <v>4213</v>
      </c>
      <c r="B31" s="59" t="s">
        <v>548</v>
      </c>
      <c r="C31" s="60" t="s">
        <v>251</v>
      </c>
      <c r="D31" s="81">
        <f t="shared" si="19"/>
        <v>590.9</v>
      </c>
      <c r="E31" s="81">
        <v>590.9</v>
      </c>
      <c r="F31" s="82"/>
      <c r="G31" s="81">
        <f t="shared" si="20"/>
        <v>3080</v>
      </c>
      <c r="H31" s="81">
        <v>3080</v>
      </c>
      <c r="I31" s="82"/>
      <c r="J31" s="81">
        <f t="shared" si="21"/>
        <v>10000</v>
      </c>
      <c r="K31" s="81">
        <v>10000</v>
      </c>
      <c r="L31" s="82"/>
      <c r="M31" s="75">
        <f t="shared" si="3"/>
        <v>6920</v>
      </c>
      <c r="N31" s="75">
        <f t="shared" si="4"/>
        <v>6920</v>
      </c>
      <c r="O31" s="75">
        <f t="shared" si="5"/>
        <v>0</v>
      </c>
      <c r="P31" s="81">
        <f t="shared" si="22"/>
        <v>6810</v>
      </c>
      <c r="Q31" s="81">
        <v>6810</v>
      </c>
      <c r="R31" s="82"/>
      <c r="S31" s="81">
        <f t="shared" si="23"/>
        <v>15000</v>
      </c>
      <c r="T31" s="81">
        <v>15000</v>
      </c>
      <c r="U31" s="82"/>
      <c r="V31" s="71"/>
      <c r="W31" s="79"/>
    </row>
    <row r="32" spans="1:23" ht="10.5">
      <c r="A32" s="60">
        <v>4214</v>
      </c>
      <c r="B32" s="59" t="s">
        <v>549</v>
      </c>
      <c r="C32" s="60" t="s">
        <v>252</v>
      </c>
      <c r="D32" s="81">
        <f t="shared" si="19"/>
        <v>1461.5</v>
      </c>
      <c r="E32" s="81">
        <v>1461.5</v>
      </c>
      <c r="F32" s="82"/>
      <c r="G32" s="81">
        <f t="shared" si="20"/>
        <v>1676</v>
      </c>
      <c r="H32" s="81">
        <v>1676</v>
      </c>
      <c r="I32" s="82"/>
      <c r="J32" s="81">
        <f t="shared" si="21"/>
        <v>3000</v>
      </c>
      <c r="K32" s="81">
        <v>3000</v>
      </c>
      <c r="L32" s="82"/>
      <c r="M32" s="75">
        <f t="shared" si="3"/>
        <v>1324</v>
      </c>
      <c r="N32" s="75">
        <f t="shared" si="4"/>
        <v>1324</v>
      </c>
      <c r="O32" s="75">
        <f t="shared" si="5"/>
        <v>0</v>
      </c>
      <c r="P32" s="81">
        <f t="shared" si="22"/>
        <v>2468</v>
      </c>
      <c r="Q32" s="81">
        <v>2468</v>
      </c>
      <c r="R32" s="82"/>
      <c r="S32" s="81">
        <f t="shared" si="23"/>
        <v>2468</v>
      </c>
      <c r="T32" s="81">
        <v>2468</v>
      </c>
      <c r="U32" s="82"/>
      <c r="V32" s="71"/>
      <c r="W32" s="79"/>
    </row>
    <row r="33" spans="1:23" ht="10.5">
      <c r="A33" s="60">
        <v>4215</v>
      </c>
      <c r="B33" s="59" t="s">
        <v>550</v>
      </c>
      <c r="C33" s="60" t="s">
        <v>253</v>
      </c>
      <c r="D33" s="81">
        <f t="shared" si="19"/>
        <v>415</v>
      </c>
      <c r="E33" s="81">
        <v>415</v>
      </c>
      <c r="F33" s="82"/>
      <c r="G33" s="81">
        <f t="shared" si="20"/>
        <v>855</v>
      </c>
      <c r="H33" s="81">
        <v>855</v>
      </c>
      <c r="I33" s="82"/>
      <c r="J33" s="81">
        <f t="shared" si="21"/>
        <v>855</v>
      </c>
      <c r="K33" s="81">
        <v>855</v>
      </c>
      <c r="L33" s="82"/>
      <c r="M33" s="75">
        <f t="shared" si="3"/>
        <v>0</v>
      </c>
      <c r="N33" s="75">
        <f t="shared" si="4"/>
        <v>0</v>
      </c>
      <c r="O33" s="75">
        <f t="shared" si="5"/>
        <v>0</v>
      </c>
      <c r="P33" s="81">
        <f t="shared" si="22"/>
        <v>1100</v>
      </c>
      <c r="Q33" s="81">
        <v>1100</v>
      </c>
      <c r="R33" s="82"/>
      <c r="S33" s="81">
        <f t="shared" si="23"/>
        <v>1100</v>
      </c>
      <c r="T33" s="81">
        <v>1100</v>
      </c>
      <c r="U33" s="82"/>
      <c r="V33" s="71"/>
      <c r="W33" s="79"/>
    </row>
    <row r="34" spans="1:23" ht="10.5">
      <c r="A34" s="60">
        <v>4216</v>
      </c>
      <c r="B34" s="59" t="s">
        <v>551</v>
      </c>
      <c r="C34" s="60" t="s">
        <v>254</v>
      </c>
      <c r="D34" s="81">
        <f t="shared" si="19"/>
        <v>0</v>
      </c>
      <c r="E34" s="81"/>
      <c r="F34" s="82"/>
      <c r="G34" s="81">
        <f t="shared" si="20"/>
        <v>1999.9</v>
      </c>
      <c r="H34" s="81">
        <v>1999.9</v>
      </c>
      <c r="I34" s="82"/>
      <c r="J34" s="81">
        <f t="shared" si="21"/>
        <v>2000</v>
      </c>
      <c r="K34" s="81">
        <v>2000</v>
      </c>
      <c r="L34" s="82"/>
      <c r="M34" s="75">
        <f t="shared" si="3"/>
        <v>0.09999999999990905</v>
      </c>
      <c r="N34" s="75">
        <f t="shared" si="4"/>
        <v>0.09999999999990905</v>
      </c>
      <c r="O34" s="75">
        <f t="shared" si="5"/>
        <v>0</v>
      </c>
      <c r="P34" s="81">
        <f t="shared" si="22"/>
        <v>2000</v>
      </c>
      <c r="Q34" s="81">
        <v>2000</v>
      </c>
      <c r="R34" s="82"/>
      <c r="S34" s="81">
        <f t="shared" si="23"/>
        <v>2000</v>
      </c>
      <c r="T34" s="81">
        <v>2000</v>
      </c>
      <c r="U34" s="82"/>
      <c r="V34" s="71"/>
      <c r="W34" s="79"/>
    </row>
    <row r="35" spans="1:23" ht="10.5">
      <c r="A35" s="89">
        <v>4217</v>
      </c>
      <c r="B35" s="90" t="s">
        <v>552</v>
      </c>
      <c r="C35" s="89" t="s">
        <v>553</v>
      </c>
      <c r="D35" s="91">
        <f t="shared" si="19"/>
        <v>0</v>
      </c>
      <c r="E35" s="91"/>
      <c r="F35" s="92"/>
      <c r="G35" s="91">
        <f t="shared" si="20"/>
        <v>0</v>
      </c>
      <c r="H35" s="91"/>
      <c r="I35" s="92"/>
      <c r="J35" s="91">
        <f t="shared" si="21"/>
        <v>0</v>
      </c>
      <c r="K35" s="91"/>
      <c r="L35" s="92"/>
      <c r="M35" s="75">
        <f t="shared" si="3"/>
        <v>0</v>
      </c>
      <c r="N35" s="75">
        <f t="shared" si="4"/>
        <v>0</v>
      </c>
      <c r="O35" s="75">
        <f t="shared" si="5"/>
        <v>0</v>
      </c>
      <c r="P35" s="91">
        <f t="shared" si="22"/>
        <v>0</v>
      </c>
      <c r="Q35" s="91"/>
      <c r="R35" s="92"/>
      <c r="S35" s="91">
        <f t="shared" si="23"/>
        <v>0</v>
      </c>
      <c r="T35" s="91"/>
      <c r="U35" s="92"/>
      <c r="V35" s="71"/>
      <c r="W35" s="79"/>
    </row>
    <row r="36" spans="1:23" ht="21">
      <c r="A36" s="96">
        <v>4220</v>
      </c>
      <c r="B36" s="97" t="s">
        <v>554</v>
      </c>
      <c r="C36" s="96" t="s">
        <v>247</v>
      </c>
      <c r="D36" s="98">
        <f aca="true" t="shared" si="24" ref="D36:L36">SUM(D38:D40)</f>
        <v>262.6</v>
      </c>
      <c r="E36" s="98">
        <f t="shared" si="24"/>
        <v>262.6</v>
      </c>
      <c r="F36" s="98">
        <f t="shared" si="24"/>
        <v>0</v>
      </c>
      <c r="G36" s="98">
        <f t="shared" si="24"/>
        <v>1100</v>
      </c>
      <c r="H36" s="98">
        <f t="shared" si="24"/>
        <v>1100</v>
      </c>
      <c r="I36" s="98">
        <f t="shared" si="24"/>
        <v>0</v>
      </c>
      <c r="J36" s="98">
        <f t="shared" si="24"/>
        <v>1100</v>
      </c>
      <c r="K36" s="98">
        <f t="shared" si="24"/>
        <v>1100</v>
      </c>
      <c r="L36" s="98">
        <f t="shared" si="24"/>
        <v>0</v>
      </c>
      <c r="M36" s="75">
        <f t="shared" si="3"/>
        <v>0</v>
      </c>
      <c r="N36" s="75">
        <f t="shared" si="4"/>
        <v>0</v>
      </c>
      <c r="O36" s="75">
        <f t="shared" si="5"/>
        <v>0</v>
      </c>
      <c r="P36" s="98">
        <f aca="true" t="shared" si="25" ref="P36:U36">SUM(P38:P40)</f>
        <v>2500</v>
      </c>
      <c r="Q36" s="98">
        <f t="shared" si="25"/>
        <v>2500</v>
      </c>
      <c r="R36" s="98">
        <f t="shared" si="25"/>
        <v>0</v>
      </c>
      <c r="S36" s="98">
        <f t="shared" si="25"/>
        <v>2500</v>
      </c>
      <c r="T36" s="98">
        <f t="shared" si="25"/>
        <v>2500</v>
      </c>
      <c r="U36" s="98">
        <f t="shared" si="25"/>
        <v>0</v>
      </c>
      <c r="V36" s="71"/>
      <c r="W36" s="79"/>
    </row>
    <row r="37" spans="1:23" ht="10.5">
      <c r="A37" s="61"/>
      <c r="B37" s="93" t="s">
        <v>344</v>
      </c>
      <c r="C37" s="61"/>
      <c r="D37" s="94"/>
      <c r="E37" s="94"/>
      <c r="F37" s="95"/>
      <c r="G37" s="94"/>
      <c r="H37" s="94"/>
      <c r="I37" s="95"/>
      <c r="J37" s="94"/>
      <c r="K37" s="94"/>
      <c r="L37" s="95"/>
      <c r="M37" s="75"/>
      <c r="N37" s="75"/>
      <c r="O37" s="75"/>
      <c r="P37" s="94"/>
      <c r="Q37" s="94"/>
      <c r="R37" s="95"/>
      <c r="S37" s="94"/>
      <c r="T37" s="94"/>
      <c r="U37" s="95"/>
      <c r="V37" s="71"/>
      <c r="W37" s="79"/>
    </row>
    <row r="38" spans="1:23" ht="10.5">
      <c r="A38" s="60">
        <v>4221</v>
      </c>
      <c r="B38" s="59" t="s">
        <v>555</v>
      </c>
      <c r="C38" s="60" t="s">
        <v>255</v>
      </c>
      <c r="D38" s="81">
        <f>SUM(E38,F38)</f>
        <v>262.6</v>
      </c>
      <c r="E38" s="81">
        <v>262.6</v>
      </c>
      <c r="F38" s="82"/>
      <c r="G38" s="81">
        <f>SUM(H38,I38)</f>
        <v>1100</v>
      </c>
      <c r="H38" s="81">
        <v>1100</v>
      </c>
      <c r="I38" s="82"/>
      <c r="J38" s="81">
        <f>SUM(K38,L38)</f>
        <v>1100</v>
      </c>
      <c r="K38" s="81">
        <v>1100</v>
      </c>
      <c r="L38" s="82"/>
      <c r="M38" s="75">
        <f t="shared" si="3"/>
        <v>0</v>
      </c>
      <c r="N38" s="75">
        <f t="shared" si="4"/>
        <v>0</v>
      </c>
      <c r="O38" s="75">
        <f t="shared" si="5"/>
        <v>0</v>
      </c>
      <c r="P38" s="81">
        <f>SUM(Q38,R38)</f>
        <v>2500</v>
      </c>
      <c r="Q38" s="81">
        <v>2500</v>
      </c>
      <c r="R38" s="82"/>
      <c r="S38" s="81">
        <f>SUM(T38,U38)</f>
        <v>2500</v>
      </c>
      <c r="T38" s="81">
        <v>2500</v>
      </c>
      <c r="U38" s="82"/>
      <c r="V38" s="71"/>
      <c r="W38" s="79"/>
    </row>
    <row r="39" spans="1:23" ht="10.5">
      <c r="A39" s="60">
        <v>4222</v>
      </c>
      <c r="B39" s="59" t="s">
        <v>556</v>
      </c>
      <c r="C39" s="60" t="s">
        <v>256</v>
      </c>
      <c r="D39" s="81">
        <f>SUM(E39,F39)</f>
        <v>0</v>
      </c>
      <c r="E39" s="81"/>
      <c r="F39" s="82"/>
      <c r="G39" s="81">
        <f>SUM(H39,I39)</f>
        <v>0</v>
      </c>
      <c r="H39" s="81"/>
      <c r="I39" s="82"/>
      <c r="J39" s="81">
        <f>SUM(K39,L39)</f>
        <v>0</v>
      </c>
      <c r="K39" s="81"/>
      <c r="L39" s="82"/>
      <c r="M39" s="75">
        <f t="shared" si="3"/>
        <v>0</v>
      </c>
      <c r="N39" s="75">
        <f t="shared" si="4"/>
        <v>0</v>
      </c>
      <c r="O39" s="75">
        <f t="shared" si="5"/>
        <v>0</v>
      </c>
      <c r="P39" s="81">
        <f>SUM(Q39,R39)</f>
        <v>0</v>
      </c>
      <c r="Q39" s="81"/>
      <c r="R39" s="82"/>
      <c r="S39" s="81">
        <f>SUM(T39,U39)</f>
        <v>0</v>
      </c>
      <c r="T39" s="81"/>
      <c r="U39" s="82"/>
      <c r="V39" s="71"/>
      <c r="W39" s="79"/>
    </row>
    <row r="40" spans="1:23" ht="10.5">
      <c r="A40" s="60">
        <v>4223</v>
      </c>
      <c r="B40" s="59" t="s">
        <v>557</v>
      </c>
      <c r="C40" s="60" t="s">
        <v>558</v>
      </c>
      <c r="D40" s="81">
        <f>SUM(E40,F40)</f>
        <v>0</v>
      </c>
      <c r="E40" s="81"/>
      <c r="F40" s="82"/>
      <c r="G40" s="81">
        <f>SUM(H40,I40)</f>
        <v>0</v>
      </c>
      <c r="H40" s="81"/>
      <c r="I40" s="82"/>
      <c r="J40" s="81">
        <f>SUM(K40,L40)</f>
        <v>0</v>
      </c>
      <c r="K40" s="81"/>
      <c r="L40" s="82"/>
      <c r="M40" s="75">
        <f t="shared" si="3"/>
        <v>0</v>
      </c>
      <c r="N40" s="75">
        <f t="shared" si="4"/>
        <v>0</v>
      </c>
      <c r="O40" s="75">
        <f t="shared" si="5"/>
        <v>0</v>
      </c>
      <c r="P40" s="81">
        <f>SUM(Q40,R40)</f>
        <v>0</v>
      </c>
      <c r="Q40" s="81"/>
      <c r="R40" s="82"/>
      <c r="S40" s="81">
        <f>SUM(T40,U40)</f>
        <v>0</v>
      </c>
      <c r="T40" s="81"/>
      <c r="U40" s="82"/>
      <c r="V40" s="71"/>
      <c r="W40" s="79"/>
    </row>
    <row r="41" spans="1:23" ht="42">
      <c r="A41" s="85">
        <v>4230</v>
      </c>
      <c r="B41" s="86" t="s">
        <v>559</v>
      </c>
      <c r="C41" s="85" t="s">
        <v>352</v>
      </c>
      <c r="D41" s="87">
        <f aca="true" t="shared" si="26" ref="D41:L41">SUM(D43:D50)</f>
        <v>10184.2</v>
      </c>
      <c r="E41" s="87">
        <f t="shared" si="26"/>
        <v>10184.2</v>
      </c>
      <c r="F41" s="87">
        <f t="shared" si="26"/>
        <v>0</v>
      </c>
      <c r="G41" s="87">
        <f t="shared" si="26"/>
        <v>16527</v>
      </c>
      <c r="H41" s="87">
        <f t="shared" si="26"/>
        <v>16527</v>
      </c>
      <c r="I41" s="87">
        <f t="shared" si="26"/>
        <v>0</v>
      </c>
      <c r="J41" s="87">
        <f t="shared" si="26"/>
        <v>31977</v>
      </c>
      <c r="K41" s="87">
        <f t="shared" si="26"/>
        <v>31977</v>
      </c>
      <c r="L41" s="87">
        <f t="shared" si="26"/>
        <v>0</v>
      </c>
      <c r="M41" s="75">
        <f t="shared" si="3"/>
        <v>15450</v>
      </c>
      <c r="N41" s="75">
        <f t="shared" si="4"/>
        <v>15450</v>
      </c>
      <c r="O41" s="75">
        <f t="shared" si="5"/>
        <v>0</v>
      </c>
      <c r="P41" s="87">
        <f aca="true" t="shared" si="27" ref="P41:U41">SUM(P43:P50)</f>
        <v>30400</v>
      </c>
      <c r="Q41" s="87">
        <f t="shared" si="27"/>
        <v>30400</v>
      </c>
      <c r="R41" s="87">
        <f t="shared" si="27"/>
        <v>0</v>
      </c>
      <c r="S41" s="87">
        <f t="shared" si="27"/>
        <v>35400</v>
      </c>
      <c r="T41" s="87">
        <f t="shared" si="27"/>
        <v>35400</v>
      </c>
      <c r="U41" s="87">
        <f t="shared" si="27"/>
        <v>0</v>
      </c>
      <c r="V41" s="71"/>
      <c r="W41" s="79"/>
    </row>
    <row r="42" spans="1:23" ht="10.5">
      <c r="A42" s="60"/>
      <c r="B42" s="59" t="s">
        <v>344</v>
      </c>
      <c r="C42" s="60"/>
      <c r="D42" s="83"/>
      <c r="E42" s="83"/>
      <c r="F42" s="84"/>
      <c r="G42" s="83"/>
      <c r="H42" s="83"/>
      <c r="I42" s="84"/>
      <c r="J42" s="83"/>
      <c r="K42" s="83"/>
      <c r="L42" s="84"/>
      <c r="M42" s="75"/>
      <c r="N42" s="75"/>
      <c r="O42" s="75"/>
      <c r="P42" s="83"/>
      <c r="Q42" s="83"/>
      <c r="R42" s="84"/>
      <c r="S42" s="83"/>
      <c r="T42" s="83"/>
      <c r="U42" s="84"/>
      <c r="V42" s="71"/>
      <c r="W42" s="79"/>
    </row>
    <row r="43" spans="1:23" ht="10.5">
      <c r="A43" s="60">
        <v>4231</v>
      </c>
      <c r="B43" s="59" t="s">
        <v>560</v>
      </c>
      <c r="C43" s="60" t="s">
        <v>257</v>
      </c>
      <c r="D43" s="81">
        <f aca="true" t="shared" si="28" ref="D43:D50">SUM(E43,F43)</f>
        <v>0</v>
      </c>
      <c r="E43" s="81"/>
      <c r="F43" s="82"/>
      <c r="G43" s="81">
        <f aca="true" t="shared" si="29" ref="G43:G50">SUM(H43,I43)</f>
        <v>0</v>
      </c>
      <c r="H43" s="81"/>
      <c r="I43" s="82"/>
      <c r="J43" s="81">
        <f aca="true" t="shared" si="30" ref="J43:J50">SUM(K43,L43)</f>
        <v>0</v>
      </c>
      <c r="K43" s="81"/>
      <c r="L43" s="82"/>
      <c r="M43" s="75">
        <f t="shared" si="3"/>
        <v>0</v>
      </c>
      <c r="N43" s="75">
        <f t="shared" si="4"/>
        <v>0</v>
      </c>
      <c r="O43" s="75">
        <f t="shared" si="5"/>
        <v>0</v>
      </c>
      <c r="P43" s="81">
        <f aca="true" t="shared" si="31" ref="P43:P50">SUM(Q43,R43)</f>
        <v>0</v>
      </c>
      <c r="Q43" s="81"/>
      <c r="R43" s="82"/>
      <c r="S43" s="81">
        <f aca="true" t="shared" si="32" ref="S43:S50">SUM(T43,U43)</f>
        <v>0</v>
      </c>
      <c r="T43" s="81"/>
      <c r="U43" s="82"/>
      <c r="V43" s="71"/>
      <c r="W43" s="79"/>
    </row>
    <row r="44" spans="1:23" ht="10.5">
      <c r="A44" s="60">
        <v>4232</v>
      </c>
      <c r="B44" s="59" t="s">
        <v>561</v>
      </c>
      <c r="C44" s="60" t="s">
        <v>258</v>
      </c>
      <c r="D44" s="81">
        <f t="shared" si="28"/>
        <v>1135.2</v>
      </c>
      <c r="E44" s="81">
        <v>1135.2</v>
      </c>
      <c r="F44" s="82"/>
      <c r="G44" s="81">
        <f t="shared" si="29"/>
        <v>2200</v>
      </c>
      <c r="H44" s="81">
        <v>2200</v>
      </c>
      <c r="I44" s="82"/>
      <c r="J44" s="81">
        <f t="shared" si="30"/>
        <v>3000</v>
      </c>
      <c r="K44" s="81">
        <v>3000</v>
      </c>
      <c r="L44" s="82"/>
      <c r="M44" s="75">
        <f t="shared" si="3"/>
        <v>800</v>
      </c>
      <c r="N44" s="75">
        <f t="shared" si="4"/>
        <v>800</v>
      </c>
      <c r="O44" s="75">
        <f t="shared" si="5"/>
        <v>0</v>
      </c>
      <c r="P44" s="81">
        <f t="shared" si="31"/>
        <v>3000</v>
      </c>
      <c r="Q44" s="81">
        <v>3000</v>
      </c>
      <c r="R44" s="82"/>
      <c r="S44" s="81">
        <f t="shared" si="32"/>
        <v>3000</v>
      </c>
      <c r="T44" s="81">
        <v>3000</v>
      </c>
      <c r="U44" s="82"/>
      <c r="V44" s="71"/>
      <c r="W44" s="79"/>
    </row>
    <row r="45" spans="1:23" ht="21">
      <c r="A45" s="60">
        <v>4233</v>
      </c>
      <c r="B45" s="59" t="s">
        <v>562</v>
      </c>
      <c r="C45" s="60" t="s">
        <v>259</v>
      </c>
      <c r="D45" s="81">
        <f t="shared" si="28"/>
        <v>0</v>
      </c>
      <c r="E45" s="81"/>
      <c r="F45" s="82"/>
      <c r="G45" s="81">
        <f t="shared" si="29"/>
        <v>0</v>
      </c>
      <c r="H45" s="81"/>
      <c r="I45" s="82"/>
      <c r="J45" s="81">
        <f t="shared" si="30"/>
        <v>0</v>
      </c>
      <c r="K45" s="81"/>
      <c r="L45" s="82"/>
      <c r="M45" s="75">
        <f t="shared" si="3"/>
        <v>0</v>
      </c>
      <c r="N45" s="75">
        <f t="shared" si="4"/>
        <v>0</v>
      </c>
      <c r="O45" s="75">
        <f t="shared" si="5"/>
        <v>0</v>
      </c>
      <c r="P45" s="81">
        <f t="shared" si="31"/>
        <v>0</v>
      </c>
      <c r="Q45" s="81"/>
      <c r="R45" s="82"/>
      <c r="S45" s="81">
        <f t="shared" si="32"/>
        <v>0</v>
      </c>
      <c r="T45" s="81"/>
      <c r="U45" s="82"/>
      <c r="V45" s="71"/>
      <c r="W45" s="79"/>
    </row>
    <row r="46" spans="1:23" ht="10.5">
      <c r="A46" s="60">
        <v>4234</v>
      </c>
      <c r="B46" s="59" t="s">
        <v>563</v>
      </c>
      <c r="C46" s="60" t="s">
        <v>260</v>
      </c>
      <c r="D46" s="81">
        <f t="shared" si="28"/>
        <v>401.1</v>
      </c>
      <c r="E46" s="81">
        <v>401.1</v>
      </c>
      <c r="F46" s="82"/>
      <c r="G46" s="81">
        <f t="shared" si="29"/>
        <v>977</v>
      </c>
      <c r="H46" s="81">
        <v>977</v>
      </c>
      <c r="I46" s="82">
        <v>0</v>
      </c>
      <c r="J46" s="81">
        <f t="shared" si="30"/>
        <v>977</v>
      </c>
      <c r="K46" s="81">
        <v>977</v>
      </c>
      <c r="L46" s="82"/>
      <c r="M46" s="75">
        <f t="shared" si="3"/>
        <v>0</v>
      </c>
      <c r="N46" s="75">
        <f t="shared" si="4"/>
        <v>0</v>
      </c>
      <c r="O46" s="75">
        <f t="shared" si="5"/>
        <v>0</v>
      </c>
      <c r="P46" s="81">
        <f t="shared" si="31"/>
        <v>900</v>
      </c>
      <c r="Q46" s="81">
        <v>900</v>
      </c>
      <c r="R46" s="82"/>
      <c r="S46" s="81">
        <f t="shared" si="32"/>
        <v>900</v>
      </c>
      <c r="T46" s="81">
        <v>900</v>
      </c>
      <c r="U46" s="82"/>
      <c r="V46" s="71"/>
      <c r="W46" s="79"/>
    </row>
    <row r="47" spans="1:23" ht="10.5">
      <c r="A47" s="60">
        <v>4235</v>
      </c>
      <c r="B47" s="59" t="s">
        <v>564</v>
      </c>
      <c r="C47" s="60" t="s">
        <v>261</v>
      </c>
      <c r="D47" s="81">
        <f t="shared" si="28"/>
        <v>0</v>
      </c>
      <c r="E47" s="81">
        <v>0</v>
      </c>
      <c r="F47" s="82"/>
      <c r="G47" s="81">
        <f t="shared" si="29"/>
        <v>1500</v>
      </c>
      <c r="H47" s="81">
        <v>1500</v>
      </c>
      <c r="I47" s="82">
        <v>0</v>
      </c>
      <c r="J47" s="81">
        <f t="shared" si="30"/>
        <v>3000</v>
      </c>
      <c r="K47" s="81">
        <v>3000</v>
      </c>
      <c r="L47" s="82"/>
      <c r="M47" s="75">
        <f t="shared" si="3"/>
        <v>1500</v>
      </c>
      <c r="N47" s="75">
        <f t="shared" si="4"/>
        <v>1500</v>
      </c>
      <c r="O47" s="75">
        <f t="shared" si="5"/>
        <v>0</v>
      </c>
      <c r="P47" s="81">
        <v>1500</v>
      </c>
      <c r="Q47" s="81">
        <v>1500</v>
      </c>
      <c r="R47" s="82"/>
      <c r="S47" s="81">
        <f t="shared" si="32"/>
        <v>1500</v>
      </c>
      <c r="T47" s="81">
        <v>1500</v>
      </c>
      <c r="U47" s="82"/>
      <c r="V47" s="71"/>
      <c r="W47" s="79"/>
    </row>
    <row r="48" spans="1:23" ht="10.5">
      <c r="A48" s="60">
        <v>4236</v>
      </c>
      <c r="B48" s="59" t="s">
        <v>565</v>
      </c>
      <c r="C48" s="60" t="s">
        <v>566</v>
      </c>
      <c r="D48" s="81">
        <f t="shared" si="28"/>
        <v>0</v>
      </c>
      <c r="E48" s="81"/>
      <c r="F48" s="82"/>
      <c r="G48" s="81">
        <f t="shared" si="29"/>
        <v>0</v>
      </c>
      <c r="H48" s="81"/>
      <c r="I48" s="82"/>
      <c r="J48" s="81">
        <f t="shared" si="30"/>
        <v>0</v>
      </c>
      <c r="K48" s="81"/>
      <c r="L48" s="82"/>
      <c r="M48" s="75">
        <f t="shared" si="3"/>
        <v>0</v>
      </c>
      <c r="N48" s="75">
        <f t="shared" si="4"/>
        <v>0</v>
      </c>
      <c r="O48" s="75">
        <f t="shared" si="5"/>
        <v>0</v>
      </c>
      <c r="P48" s="81">
        <f t="shared" si="31"/>
        <v>0</v>
      </c>
      <c r="Q48" s="81"/>
      <c r="R48" s="82"/>
      <c r="S48" s="81">
        <f t="shared" si="32"/>
        <v>0</v>
      </c>
      <c r="T48" s="81"/>
      <c r="U48" s="82"/>
      <c r="V48" s="71"/>
      <c r="W48" s="79"/>
    </row>
    <row r="49" spans="1:23" ht="10.5">
      <c r="A49" s="60">
        <v>4237</v>
      </c>
      <c r="B49" s="59" t="s">
        <v>567</v>
      </c>
      <c r="C49" s="60" t="s">
        <v>262</v>
      </c>
      <c r="D49" s="81">
        <f t="shared" si="28"/>
        <v>0</v>
      </c>
      <c r="E49" s="81"/>
      <c r="F49" s="82"/>
      <c r="G49" s="81">
        <f t="shared" si="29"/>
        <v>0</v>
      </c>
      <c r="H49" s="81"/>
      <c r="I49" s="82"/>
      <c r="J49" s="81">
        <f t="shared" si="30"/>
        <v>0</v>
      </c>
      <c r="K49" s="81"/>
      <c r="L49" s="82"/>
      <c r="M49" s="75">
        <f t="shared" si="3"/>
        <v>0</v>
      </c>
      <c r="N49" s="75">
        <f t="shared" si="4"/>
        <v>0</v>
      </c>
      <c r="O49" s="75">
        <f t="shared" si="5"/>
        <v>0</v>
      </c>
      <c r="P49" s="81">
        <f t="shared" si="31"/>
        <v>0</v>
      </c>
      <c r="Q49" s="81"/>
      <c r="R49" s="82"/>
      <c r="S49" s="81">
        <f t="shared" si="32"/>
        <v>0</v>
      </c>
      <c r="T49" s="81"/>
      <c r="U49" s="82"/>
      <c r="V49" s="71"/>
      <c r="W49" s="79"/>
    </row>
    <row r="50" spans="1:23" ht="10.5">
      <c r="A50" s="60">
        <v>4238</v>
      </c>
      <c r="B50" s="59" t="s">
        <v>568</v>
      </c>
      <c r="C50" s="60" t="s">
        <v>263</v>
      </c>
      <c r="D50" s="81">
        <f t="shared" si="28"/>
        <v>8647.9</v>
      </c>
      <c r="E50" s="81">
        <v>8647.9</v>
      </c>
      <c r="F50" s="82"/>
      <c r="G50" s="81">
        <f t="shared" si="29"/>
        <v>11850</v>
      </c>
      <c r="H50" s="81">
        <v>11850</v>
      </c>
      <c r="I50" s="82">
        <v>0</v>
      </c>
      <c r="J50" s="81">
        <f t="shared" si="30"/>
        <v>25000</v>
      </c>
      <c r="K50" s="81">
        <v>25000</v>
      </c>
      <c r="L50" s="82"/>
      <c r="M50" s="75">
        <f t="shared" si="3"/>
        <v>13150</v>
      </c>
      <c r="N50" s="75">
        <f t="shared" si="4"/>
        <v>13150</v>
      </c>
      <c r="O50" s="75">
        <f t="shared" si="5"/>
        <v>0</v>
      </c>
      <c r="P50" s="81">
        <f t="shared" si="31"/>
        <v>25000</v>
      </c>
      <c r="Q50" s="81">
        <v>25000</v>
      </c>
      <c r="R50" s="82"/>
      <c r="S50" s="81">
        <f t="shared" si="32"/>
        <v>30000</v>
      </c>
      <c r="T50" s="81">
        <v>30000</v>
      </c>
      <c r="U50" s="82"/>
      <c r="V50" s="71"/>
      <c r="W50" s="79"/>
    </row>
    <row r="51" spans="1:23" ht="21">
      <c r="A51" s="85">
        <v>4240</v>
      </c>
      <c r="B51" s="86" t="s">
        <v>569</v>
      </c>
      <c r="C51" s="85" t="s">
        <v>247</v>
      </c>
      <c r="D51" s="87">
        <f aca="true" t="shared" si="33" ref="D51:L51">SUM(D53)</f>
        <v>4118.5</v>
      </c>
      <c r="E51" s="87">
        <f t="shared" si="33"/>
        <v>4118.5</v>
      </c>
      <c r="F51" s="87">
        <f t="shared" si="33"/>
        <v>0</v>
      </c>
      <c r="G51" s="87">
        <f t="shared" si="33"/>
        <v>6915</v>
      </c>
      <c r="H51" s="87">
        <f t="shared" si="33"/>
        <v>6915</v>
      </c>
      <c r="I51" s="87">
        <f t="shared" si="33"/>
        <v>0</v>
      </c>
      <c r="J51" s="87">
        <f t="shared" si="33"/>
        <v>6915</v>
      </c>
      <c r="K51" s="87">
        <f t="shared" si="33"/>
        <v>6915</v>
      </c>
      <c r="L51" s="87">
        <f t="shared" si="33"/>
        <v>0</v>
      </c>
      <c r="M51" s="75">
        <f t="shared" si="3"/>
        <v>0</v>
      </c>
      <c r="N51" s="75">
        <f t="shared" si="4"/>
        <v>0</v>
      </c>
      <c r="O51" s="75">
        <f t="shared" si="5"/>
        <v>0</v>
      </c>
      <c r="P51" s="87">
        <f aca="true" t="shared" si="34" ref="P51:U51">SUM(P53)</f>
        <v>8000</v>
      </c>
      <c r="Q51" s="87">
        <f t="shared" si="34"/>
        <v>8000</v>
      </c>
      <c r="R51" s="87">
        <f t="shared" si="34"/>
        <v>0</v>
      </c>
      <c r="S51" s="87">
        <f t="shared" si="34"/>
        <v>8000</v>
      </c>
      <c r="T51" s="87">
        <f t="shared" si="34"/>
        <v>8000</v>
      </c>
      <c r="U51" s="87">
        <f t="shared" si="34"/>
        <v>0</v>
      </c>
      <c r="V51" s="71"/>
      <c r="W51" s="79"/>
    </row>
    <row r="52" spans="1:23" ht="10.5">
      <c r="A52" s="60"/>
      <c r="B52" s="59" t="s">
        <v>344</v>
      </c>
      <c r="C52" s="60"/>
      <c r="D52" s="83"/>
      <c r="E52" s="83"/>
      <c r="F52" s="84"/>
      <c r="G52" s="83"/>
      <c r="H52" s="83"/>
      <c r="I52" s="84"/>
      <c r="J52" s="83"/>
      <c r="K52" s="83"/>
      <c r="L52" s="84"/>
      <c r="M52" s="75"/>
      <c r="N52" s="75"/>
      <c r="O52" s="75"/>
      <c r="P52" s="83"/>
      <c r="Q52" s="83"/>
      <c r="R52" s="84"/>
      <c r="S52" s="83"/>
      <c r="T52" s="83"/>
      <c r="U52" s="84"/>
      <c r="V52" s="71"/>
      <c r="W52" s="79"/>
    </row>
    <row r="53" spans="1:23" ht="10.5">
      <c r="A53" s="60">
        <v>4241</v>
      </c>
      <c r="B53" s="59" t="s">
        <v>570</v>
      </c>
      <c r="C53" s="60" t="s">
        <v>264</v>
      </c>
      <c r="D53" s="81">
        <f>SUM(E53,F53)</f>
        <v>4118.5</v>
      </c>
      <c r="E53" s="81">
        <v>4118.5</v>
      </c>
      <c r="F53" s="82"/>
      <c r="G53" s="81">
        <f>SUM(H53,I53)</f>
        <v>6915</v>
      </c>
      <c r="H53" s="81">
        <v>6915</v>
      </c>
      <c r="I53" s="82"/>
      <c r="J53" s="81">
        <f>SUM(K53,L53)</f>
        <v>6915</v>
      </c>
      <c r="K53" s="81">
        <v>6915</v>
      </c>
      <c r="L53" s="82"/>
      <c r="M53" s="75">
        <f t="shared" si="3"/>
        <v>0</v>
      </c>
      <c r="N53" s="75">
        <f t="shared" si="4"/>
        <v>0</v>
      </c>
      <c r="O53" s="75">
        <f t="shared" si="5"/>
        <v>0</v>
      </c>
      <c r="P53" s="81">
        <f>SUM(Q53,R53)</f>
        <v>8000</v>
      </c>
      <c r="Q53" s="81">
        <v>8000</v>
      </c>
      <c r="R53" s="82"/>
      <c r="S53" s="81">
        <f>SUM(T53,U53)</f>
        <v>8000</v>
      </c>
      <c r="T53" s="81">
        <v>8000</v>
      </c>
      <c r="U53" s="82"/>
      <c r="V53" s="71"/>
      <c r="W53" s="79"/>
    </row>
    <row r="54" spans="1:23" ht="21">
      <c r="A54" s="85">
        <v>4250</v>
      </c>
      <c r="B54" s="86" t="s">
        <v>571</v>
      </c>
      <c r="C54" s="85" t="s">
        <v>247</v>
      </c>
      <c r="D54" s="87">
        <f aca="true" t="shared" si="35" ref="D54:L54">SUM(D56:D57)</f>
        <v>63085.1</v>
      </c>
      <c r="E54" s="87">
        <f t="shared" si="35"/>
        <v>63085.1</v>
      </c>
      <c r="F54" s="87">
        <f t="shared" si="35"/>
        <v>0</v>
      </c>
      <c r="G54" s="87">
        <f t="shared" si="35"/>
        <v>44500</v>
      </c>
      <c r="H54" s="87">
        <f t="shared" si="35"/>
        <v>44500</v>
      </c>
      <c r="I54" s="87">
        <f t="shared" si="35"/>
        <v>0</v>
      </c>
      <c r="J54" s="87">
        <f t="shared" si="35"/>
        <v>63457</v>
      </c>
      <c r="K54" s="87">
        <f t="shared" si="35"/>
        <v>63457</v>
      </c>
      <c r="L54" s="87">
        <f t="shared" si="35"/>
        <v>0</v>
      </c>
      <c r="M54" s="75">
        <f t="shared" si="3"/>
        <v>18957</v>
      </c>
      <c r="N54" s="75">
        <f t="shared" si="4"/>
        <v>18957</v>
      </c>
      <c r="O54" s="75">
        <f t="shared" si="5"/>
        <v>0</v>
      </c>
      <c r="P54" s="87">
        <f aca="true" t="shared" si="36" ref="P54:U54">SUM(P56:P57)</f>
        <v>107000</v>
      </c>
      <c r="Q54" s="87">
        <f t="shared" si="36"/>
        <v>107000</v>
      </c>
      <c r="R54" s="87">
        <f t="shared" si="36"/>
        <v>0</v>
      </c>
      <c r="S54" s="87">
        <f t="shared" si="36"/>
        <v>118000</v>
      </c>
      <c r="T54" s="87">
        <f t="shared" si="36"/>
        <v>118000</v>
      </c>
      <c r="U54" s="87">
        <f t="shared" si="36"/>
        <v>0</v>
      </c>
      <c r="V54" s="71"/>
      <c r="W54" s="79"/>
    </row>
    <row r="55" spans="1:23" ht="10.5">
      <c r="A55" s="60"/>
      <c r="B55" s="59" t="s">
        <v>344</v>
      </c>
      <c r="C55" s="60"/>
      <c r="D55" s="83"/>
      <c r="E55" s="83"/>
      <c r="F55" s="84"/>
      <c r="G55" s="83"/>
      <c r="H55" s="83"/>
      <c r="I55" s="84"/>
      <c r="J55" s="83"/>
      <c r="K55" s="83"/>
      <c r="L55" s="84"/>
      <c r="M55" s="75"/>
      <c r="N55" s="75"/>
      <c r="O55" s="75"/>
      <c r="P55" s="83"/>
      <c r="Q55" s="83"/>
      <c r="R55" s="84"/>
      <c r="S55" s="83"/>
      <c r="T55" s="83"/>
      <c r="U55" s="84"/>
      <c r="V55" s="71"/>
      <c r="W55" s="79"/>
    </row>
    <row r="56" spans="1:23" ht="10.5">
      <c r="A56" s="60">
        <v>4251</v>
      </c>
      <c r="B56" s="59" t="s">
        <v>572</v>
      </c>
      <c r="C56" s="60" t="s">
        <v>265</v>
      </c>
      <c r="D56" s="81">
        <f>SUM(E56,F56)</f>
        <v>61377.2</v>
      </c>
      <c r="E56" s="81">
        <v>61377.2</v>
      </c>
      <c r="F56" s="82"/>
      <c r="G56" s="81">
        <f>SUM(H56,I56)</f>
        <v>39500</v>
      </c>
      <c r="H56" s="81">
        <v>39500</v>
      </c>
      <c r="I56" s="82"/>
      <c r="J56" s="81">
        <f>SUM(K56,L56)</f>
        <v>55457</v>
      </c>
      <c r="K56" s="81">
        <v>55457</v>
      </c>
      <c r="L56" s="82"/>
      <c r="M56" s="75">
        <f t="shared" si="3"/>
        <v>15957</v>
      </c>
      <c r="N56" s="75">
        <f t="shared" si="4"/>
        <v>15957</v>
      </c>
      <c r="O56" s="75">
        <f t="shared" si="5"/>
        <v>0</v>
      </c>
      <c r="P56" s="81">
        <f>SUM(Q56,R56)</f>
        <v>100000</v>
      </c>
      <c r="Q56" s="81">
        <v>100000</v>
      </c>
      <c r="R56" s="82"/>
      <c r="S56" s="81">
        <f>SUM(T56,U56)</f>
        <v>110000</v>
      </c>
      <c r="T56" s="81">
        <v>110000</v>
      </c>
      <c r="U56" s="82"/>
      <c r="V56" s="71"/>
      <c r="W56" s="79"/>
    </row>
    <row r="57" spans="1:23" ht="21">
      <c r="A57" s="60">
        <v>4252</v>
      </c>
      <c r="B57" s="59" t="s">
        <v>573</v>
      </c>
      <c r="C57" s="60" t="s">
        <v>266</v>
      </c>
      <c r="D57" s="81">
        <f>SUM(E57,F57)</f>
        <v>1707.9</v>
      </c>
      <c r="E57" s="81">
        <v>1707.9</v>
      </c>
      <c r="F57" s="82"/>
      <c r="G57" s="81">
        <f>SUM(H57,I57)</f>
        <v>5000</v>
      </c>
      <c r="H57" s="81">
        <v>5000</v>
      </c>
      <c r="I57" s="82"/>
      <c r="J57" s="81">
        <f>SUM(K57,L57)</f>
        <v>8000</v>
      </c>
      <c r="K57" s="81">
        <v>8000</v>
      </c>
      <c r="L57" s="82"/>
      <c r="M57" s="75">
        <f t="shared" si="3"/>
        <v>3000</v>
      </c>
      <c r="N57" s="75">
        <f t="shared" si="4"/>
        <v>3000</v>
      </c>
      <c r="O57" s="75">
        <f t="shared" si="5"/>
        <v>0</v>
      </c>
      <c r="P57" s="81">
        <f>SUM(Q57,R57)</f>
        <v>7000</v>
      </c>
      <c r="Q57" s="81">
        <v>7000</v>
      </c>
      <c r="R57" s="82"/>
      <c r="S57" s="81">
        <f>SUM(T57,U57)</f>
        <v>8000</v>
      </c>
      <c r="T57" s="81">
        <v>8000</v>
      </c>
      <c r="U57" s="82"/>
      <c r="V57" s="71"/>
      <c r="W57" s="79"/>
    </row>
    <row r="58" spans="1:23" ht="31.5">
      <c r="A58" s="85">
        <v>4260</v>
      </c>
      <c r="B58" s="86" t="s">
        <v>574</v>
      </c>
      <c r="C58" s="85" t="s">
        <v>247</v>
      </c>
      <c r="D58" s="87">
        <f aca="true" t="shared" si="37" ref="D58:L58">SUM(D60:D67)</f>
        <v>42410.3</v>
      </c>
      <c r="E58" s="87">
        <f t="shared" si="37"/>
        <v>42410.3</v>
      </c>
      <c r="F58" s="87">
        <f t="shared" si="37"/>
        <v>0</v>
      </c>
      <c r="G58" s="87">
        <f t="shared" si="37"/>
        <v>47517</v>
      </c>
      <c r="H58" s="87">
        <f t="shared" si="37"/>
        <v>47517</v>
      </c>
      <c r="I58" s="87">
        <f t="shared" si="37"/>
        <v>0</v>
      </c>
      <c r="J58" s="87">
        <f t="shared" si="37"/>
        <v>57517</v>
      </c>
      <c r="K58" s="87">
        <f t="shared" si="37"/>
        <v>57517</v>
      </c>
      <c r="L58" s="87">
        <f t="shared" si="37"/>
        <v>0</v>
      </c>
      <c r="M58" s="75">
        <f t="shared" si="3"/>
        <v>10000</v>
      </c>
      <c r="N58" s="75">
        <f t="shared" si="4"/>
        <v>10000</v>
      </c>
      <c r="O58" s="75">
        <f t="shared" si="5"/>
        <v>0</v>
      </c>
      <c r="P58" s="87">
        <f aca="true" t="shared" si="38" ref="P58:U58">SUM(P60:P67)</f>
        <v>93200</v>
      </c>
      <c r="Q58" s="87">
        <f t="shared" si="38"/>
        <v>93200</v>
      </c>
      <c r="R58" s="87">
        <f t="shared" si="38"/>
        <v>0</v>
      </c>
      <c r="S58" s="87">
        <f t="shared" si="38"/>
        <v>103600</v>
      </c>
      <c r="T58" s="87">
        <f t="shared" si="38"/>
        <v>103600</v>
      </c>
      <c r="U58" s="87">
        <f t="shared" si="38"/>
        <v>0</v>
      </c>
      <c r="V58" s="71"/>
      <c r="W58" s="79"/>
    </row>
    <row r="59" spans="1:23" ht="10.5">
      <c r="A59" s="60"/>
      <c r="B59" s="59" t="s">
        <v>344</v>
      </c>
      <c r="C59" s="60"/>
      <c r="D59" s="83"/>
      <c r="E59" s="83"/>
      <c r="F59" s="84"/>
      <c r="G59" s="83"/>
      <c r="H59" s="83"/>
      <c r="I59" s="84"/>
      <c r="J59" s="83"/>
      <c r="K59" s="83"/>
      <c r="L59" s="84"/>
      <c r="M59" s="75"/>
      <c r="N59" s="75"/>
      <c r="O59" s="75"/>
      <c r="P59" s="83"/>
      <c r="Q59" s="83"/>
      <c r="R59" s="84"/>
      <c r="S59" s="83"/>
      <c r="T59" s="83"/>
      <c r="U59" s="84"/>
      <c r="V59" s="71"/>
      <c r="W59" s="79"/>
    </row>
    <row r="60" spans="1:23" ht="10.5">
      <c r="A60" s="60">
        <v>4261</v>
      </c>
      <c r="B60" s="59" t="s">
        <v>575</v>
      </c>
      <c r="C60" s="60" t="s">
        <v>267</v>
      </c>
      <c r="D60" s="81">
        <f aca="true" t="shared" si="39" ref="D60:D67">SUM(E60,F60)</f>
        <v>1633</v>
      </c>
      <c r="E60" s="81">
        <v>1633</v>
      </c>
      <c r="F60" s="82"/>
      <c r="G60" s="81">
        <f aca="true" t="shared" si="40" ref="G60:G67">SUM(H60,I60)</f>
        <v>1967</v>
      </c>
      <c r="H60" s="81">
        <v>1967</v>
      </c>
      <c r="I60" s="82"/>
      <c r="J60" s="81">
        <f aca="true" t="shared" si="41" ref="J60:J67">SUM(K60,L60)</f>
        <v>1967</v>
      </c>
      <c r="K60" s="81">
        <v>1967</v>
      </c>
      <c r="L60" s="82"/>
      <c r="M60" s="75">
        <f aca="true" t="shared" si="42" ref="M60:M121">J60-G60</f>
        <v>0</v>
      </c>
      <c r="N60" s="75">
        <f aca="true" t="shared" si="43" ref="N60:N68">K60-H60</f>
        <v>0</v>
      </c>
      <c r="O60" s="75">
        <f aca="true" t="shared" si="44" ref="O60:O121">L60-I60</f>
        <v>0</v>
      </c>
      <c r="P60" s="81">
        <f aca="true" t="shared" si="45" ref="P60:P67">SUM(Q60,R60)</f>
        <v>1600</v>
      </c>
      <c r="Q60" s="81">
        <v>1600</v>
      </c>
      <c r="R60" s="82"/>
      <c r="S60" s="81">
        <f aca="true" t="shared" si="46" ref="S60:S67">SUM(T60,U60)</f>
        <v>2000</v>
      </c>
      <c r="T60" s="81">
        <v>2000</v>
      </c>
      <c r="U60" s="82"/>
      <c r="V60" s="71"/>
      <c r="W60" s="79"/>
    </row>
    <row r="61" spans="1:23" ht="10.5">
      <c r="A61" s="60">
        <v>4262</v>
      </c>
      <c r="B61" s="59" t="s">
        <v>576</v>
      </c>
      <c r="C61" s="60" t="s">
        <v>577</v>
      </c>
      <c r="D61" s="81">
        <f t="shared" si="39"/>
        <v>0</v>
      </c>
      <c r="E61" s="81"/>
      <c r="F61" s="82"/>
      <c r="G61" s="81">
        <f t="shared" si="40"/>
        <v>0</v>
      </c>
      <c r="H61" s="81"/>
      <c r="I61" s="82"/>
      <c r="J61" s="81">
        <f t="shared" si="41"/>
        <v>0</v>
      </c>
      <c r="K61" s="81"/>
      <c r="L61" s="82"/>
      <c r="M61" s="75">
        <f t="shared" si="42"/>
        <v>0</v>
      </c>
      <c r="N61" s="75">
        <f t="shared" si="43"/>
        <v>0</v>
      </c>
      <c r="O61" s="75">
        <f t="shared" si="44"/>
        <v>0</v>
      </c>
      <c r="P61" s="81">
        <f t="shared" si="45"/>
        <v>0</v>
      </c>
      <c r="Q61" s="81"/>
      <c r="R61" s="82"/>
      <c r="S61" s="81">
        <f t="shared" si="46"/>
        <v>0</v>
      </c>
      <c r="T61" s="81"/>
      <c r="U61" s="82"/>
      <c r="V61" s="71"/>
      <c r="W61" s="79"/>
    </row>
    <row r="62" spans="1:23" ht="21">
      <c r="A62" s="60">
        <v>4263</v>
      </c>
      <c r="B62" s="59" t="s">
        <v>578</v>
      </c>
      <c r="C62" s="60" t="s">
        <v>579</v>
      </c>
      <c r="D62" s="81">
        <f t="shared" si="39"/>
        <v>0</v>
      </c>
      <c r="E62" s="81"/>
      <c r="F62" s="82"/>
      <c r="G62" s="81">
        <f t="shared" si="40"/>
        <v>0</v>
      </c>
      <c r="H62" s="81"/>
      <c r="I62" s="82"/>
      <c r="J62" s="81">
        <f t="shared" si="41"/>
        <v>0</v>
      </c>
      <c r="K62" s="81"/>
      <c r="L62" s="82"/>
      <c r="M62" s="75">
        <f t="shared" si="42"/>
        <v>0</v>
      </c>
      <c r="N62" s="75">
        <f t="shared" si="43"/>
        <v>0</v>
      </c>
      <c r="O62" s="75">
        <f t="shared" si="44"/>
        <v>0</v>
      </c>
      <c r="P62" s="81">
        <f t="shared" si="45"/>
        <v>0</v>
      </c>
      <c r="Q62" s="81"/>
      <c r="R62" s="82"/>
      <c r="S62" s="81">
        <f t="shared" si="46"/>
        <v>0</v>
      </c>
      <c r="T62" s="81"/>
      <c r="U62" s="82"/>
      <c r="V62" s="71"/>
      <c r="W62" s="79"/>
    </row>
    <row r="63" spans="1:23" ht="10.5">
      <c r="A63" s="60">
        <v>4264</v>
      </c>
      <c r="B63" s="59" t="s">
        <v>580</v>
      </c>
      <c r="C63" s="60" t="s">
        <v>268</v>
      </c>
      <c r="D63" s="81">
        <f t="shared" si="39"/>
        <v>25575.9</v>
      </c>
      <c r="E63" s="81">
        <v>25575.9</v>
      </c>
      <c r="F63" s="82"/>
      <c r="G63" s="81">
        <f t="shared" si="40"/>
        <v>26000</v>
      </c>
      <c r="H63" s="81">
        <v>26000</v>
      </c>
      <c r="I63" s="82"/>
      <c r="J63" s="81">
        <f t="shared" si="41"/>
        <v>35000</v>
      </c>
      <c r="K63" s="81">
        <v>35000</v>
      </c>
      <c r="L63" s="82"/>
      <c r="M63" s="75">
        <f t="shared" si="42"/>
        <v>9000</v>
      </c>
      <c r="N63" s="75">
        <f t="shared" si="43"/>
        <v>9000</v>
      </c>
      <c r="O63" s="75">
        <f t="shared" si="44"/>
        <v>0</v>
      </c>
      <c r="P63" s="81">
        <f t="shared" si="45"/>
        <v>40000</v>
      </c>
      <c r="Q63" s="81">
        <v>40000</v>
      </c>
      <c r="R63" s="82"/>
      <c r="S63" s="81">
        <f t="shared" si="46"/>
        <v>50000</v>
      </c>
      <c r="T63" s="81">
        <v>50000</v>
      </c>
      <c r="U63" s="82"/>
      <c r="V63" s="71"/>
      <c r="W63" s="79"/>
    </row>
    <row r="64" spans="1:23" ht="10.5">
      <c r="A64" s="60">
        <v>4265</v>
      </c>
      <c r="B64" s="59" t="s">
        <v>581</v>
      </c>
      <c r="C64" s="60" t="s">
        <v>582</v>
      </c>
      <c r="D64" s="81">
        <f t="shared" si="39"/>
        <v>0</v>
      </c>
      <c r="E64" s="81"/>
      <c r="F64" s="82"/>
      <c r="G64" s="81">
        <f t="shared" si="40"/>
        <v>0</v>
      </c>
      <c r="H64" s="81"/>
      <c r="I64" s="82"/>
      <c r="J64" s="81">
        <f t="shared" si="41"/>
        <v>0</v>
      </c>
      <c r="K64" s="81"/>
      <c r="L64" s="82"/>
      <c r="M64" s="75">
        <f t="shared" si="42"/>
        <v>0</v>
      </c>
      <c r="N64" s="75">
        <f t="shared" si="43"/>
        <v>0</v>
      </c>
      <c r="O64" s="75">
        <f t="shared" si="44"/>
        <v>0</v>
      </c>
      <c r="P64" s="81">
        <f t="shared" si="45"/>
        <v>0</v>
      </c>
      <c r="Q64" s="81"/>
      <c r="R64" s="82"/>
      <c r="S64" s="81">
        <f t="shared" si="46"/>
        <v>0</v>
      </c>
      <c r="T64" s="81"/>
      <c r="U64" s="82"/>
      <c r="V64" s="71"/>
      <c r="W64" s="79"/>
    </row>
    <row r="65" spans="1:23" ht="10.5">
      <c r="A65" s="60">
        <v>4266</v>
      </c>
      <c r="B65" s="59" t="s">
        <v>583</v>
      </c>
      <c r="C65" s="60" t="s">
        <v>584</v>
      </c>
      <c r="D65" s="81">
        <f t="shared" si="39"/>
        <v>0</v>
      </c>
      <c r="E65" s="81"/>
      <c r="F65" s="82"/>
      <c r="G65" s="81">
        <f t="shared" si="40"/>
        <v>0</v>
      </c>
      <c r="H65" s="81"/>
      <c r="I65" s="82"/>
      <c r="J65" s="81">
        <f t="shared" si="41"/>
        <v>0</v>
      </c>
      <c r="K65" s="81"/>
      <c r="L65" s="82"/>
      <c r="M65" s="75">
        <f t="shared" si="42"/>
        <v>0</v>
      </c>
      <c r="N65" s="75">
        <f t="shared" si="43"/>
        <v>0</v>
      </c>
      <c r="O65" s="75">
        <f t="shared" si="44"/>
        <v>0</v>
      </c>
      <c r="P65" s="81">
        <f t="shared" si="45"/>
        <v>0</v>
      </c>
      <c r="Q65" s="81"/>
      <c r="R65" s="82"/>
      <c r="S65" s="81">
        <f t="shared" si="46"/>
        <v>0</v>
      </c>
      <c r="T65" s="81"/>
      <c r="U65" s="82"/>
      <c r="V65" s="71"/>
      <c r="W65" s="79"/>
    </row>
    <row r="66" spans="1:23" ht="10.5">
      <c r="A66" s="60">
        <v>4267</v>
      </c>
      <c r="B66" s="59" t="s">
        <v>585</v>
      </c>
      <c r="C66" s="60" t="s">
        <v>269</v>
      </c>
      <c r="D66" s="81">
        <f t="shared" si="39"/>
        <v>1079.4</v>
      </c>
      <c r="E66" s="81">
        <v>1079.4</v>
      </c>
      <c r="F66" s="82"/>
      <c r="G66" s="81">
        <f t="shared" si="40"/>
        <v>1000</v>
      </c>
      <c r="H66" s="81">
        <v>1000</v>
      </c>
      <c r="I66" s="82"/>
      <c r="J66" s="81">
        <f t="shared" si="41"/>
        <v>1000</v>
      </c>
      <c r="K66" s="81">
        <v>1000</v>
      </c>
      <c r="L66" s="82"/>
      <c r="M66" s="75">
        <f t="shared" si="42"/>
        <v>0</v>
      </c>
      <c r="N66" s="75">
        <f t="shared" si="43"/>
        <v>0</v>
      </c>
      <c r="O66" s="75">
        <f t="shared" si="44"/>
        <v>0</v>
      </c>
      <c r="P66" s="81">
        <f t="shared" si="45"/>
        <v>1600</v>
      </c>
      <c r="Q66" s="81">
        <v>1600</v>
      </c>
      <c r="R66" s="82"/>
      <c r="S66" s="81">
        <f t="shared" si="46"/>
        <v>1600</v>
      </c>
      <c r="T66" s="81">
        <v>1600</v>
      </c>
      <c r="U66" s="82"/>
      <c r="V66" s="71"/>
      <c r="W66" s="79"/>
    </row>
    <row r="67" spans="1:23" ht="10.5">
      <c r="A67" s="60">
        <v>4268</v>
      </c>
      <c r="B67" s="59" t="s">
        <v>586</v>
      </c>
      <c r="C67" s="60" t="s">
        <v>270</v>
      </c>
      <c r="D67" s="81">
        <f t="shared" si="39"/>
        <v>14122</v>
      </c>
      <c r="E67" s="81">
        <v>14122</v>
      </c>
      <c r="F67" s="82"/>
      <c r="G67" s="81">
        <f t="shared" si="40"/>
        <v>18550</v>
      </c>
      <c r="H67" s="81">
        <v>18550</v>
      </c>
      <c r="I67" s="82"/>
      <c r="J67" s="81">
        <f t="shared" si="41"/>
        <v>19550</v>
      </c>
      <c r="K67" s="81">
        <v>19550</v>
      </c>
      <c r="L67" s="82"/>
      <c r="M67" s="75">
        <f t="shared" si="42"/>
        <v>1000</v>
      </c>
      <c r="N67" s="75">
        <f t="shared" si="43"/>
        <v>1000</v>
      </c>
      <c r="O67" s="75">
        <f t="shared" si="44"/>
        <v>0</v>
      </c>
      <c r="P67" s="81">
        <f t="shared" si="45"/>
        <v>50000</v>
      </c>
      <c r="Q67" s="81">
        <v>50000</v>
      </c>
      <c r="R67" s="82"/>
      <c r="S67" s="81">
        <f t="shared" si="46"/>
        <v>50000</v>
      </c>
      <c r="T67" s="81">
        <v>50000</v>
      </c>
      <c r="U67" s="82"/>
      <c r="V67" s="71"/>
      <c r="W67" s="79"/>
    </row>
    <row r="68" spans="1:23" ht="10.5">
      <c r="A68" s="85">
        <v>4300</v>
      </c>
      <c r="B68" s="86" t="s">
        <v>587</v>
      </c>
      <c r="C68" s="85" t="s">
        <v>247</v>
      </c>
      <c r="D68" s="87">
        <f aca="true" t="shared" si="47" ref="D68:L68">SUM(D70,D74,D78)</f>
        <v>0</v>
      </c>
      <c r="E68" s="87">
        <f t="shared" si="47"/>
        <v>0</v>
      </c>
      <c r="F68" s="87">
        <f t="shared" si="47"/>
        <v>0</v>
      </c>
      <c r="G68" s="87">
        <f t="shared" si="47"/>
        <v>0</v>
      </c>
      <c r="H68" s="87">
        <f t="shared" si="47"/>
        <v>0</v>
      </c>
      <c r="I68" s="87">
        <f t="shared" si="47"/>
        <v>0</v>
      </c>
      <c r="J68" s="87">
        <f t="shared" si="47"/>
        <v>0</v>
      </c>
      <c r="K68" s="87">
        <f t="shared" si="47"/>
        <v>0</v>
      </c>
      <c r="L68" s="87">
        <f t="shared" si="47"/>
        <v>0</v>
      </c>
      <c r="M68" s="75">
        <f t="shared" si="42"/>
        <v>0</v>
      </c>
      <c r="N68" s="75">
        <f t="shared" si="43"/>
        <v>0</v>
      </c>
      <c r="O68" s="75">
        <f t="shared" si="44"/>
        <v>0</v>
      </c>
      <c r="P68" s="87">
        <f aca="true" t="shared" si="48" ref="P68:U68">SUM(P70,P74,P78)</f>
        <v>0</v>
      </c>
      <c r="Q68" s="87">
        <f t="shared" si="48"/>
        <v>0</v>
      </c>
      <c r="R68" s="87">
        <f t="shared" si="48"/>
        <v>0</v>
      </c>
      <c r="S68" s="87">
        <f t="shared" si="48"/>
        <v>0</v>
      </c>
      <c r="T68" s="87">
        <f t="shared" si="48"/>
        <v>0</v>
      </c>
      <c r="U68" s="87">
        <f t="shared" si="48"/>
        <v>0</v>
      </c>
      <c r="V68" s="71"/>
      <c r="W68" s="79"/>
    </row>
    <row r="69" spans="1:23" ht="10.5">
      <c r="A69" s="60"/>
      <c r="B69" s="59" t="s">
        <v>529</v>
      </c>
      <c r="C69" s="60"/>
      <c r="D69" s="83"/>
      <c r="E69" s="83"/>
      <c r="F69" s="84"/>
      <c r="G69" s="83"/>
      <c r="H69" s="83"/>
      <c r="I69" s="84"/>
      <c r="J69" s="83"/>
      <c r="K69" s="83"/>
      <c r="L69" s="84"/>
      <c r="M69" s="75"/>
      <c r="N69" s="75"/>
      <c r="O69" s="75"/>
      <c r="P69" s="83"/>
      <c r="Q69" s="83"/>
      <c r="R69" s="84"/>
      <c r="S69" s="83"/>
      <c r="T69" s="83"/>
      <c r="U69" s="84"/>
      <c r="V69" s="71"/>
      <c r="W69" s="79"/>
    </row>
    <row r="70" spans="1:23" ht="10.5">
      <c r="A70" s="85">
        <v>4310</v>
      </c>
      <c r="B70" s="86" t="s">
        <v>588</v>
      </c>
      <c r="C70" s="85" t="s">
        <v>247</v>
      </c>
      <c r="D70" s="87">
        <f aca="true" t="shared" si="49" ref="D70:L70">SUM(D72:D73)</f>
        <v>0</v>
      </c>
      <c r="E70" s="87">
        <f t="shared" si="49"/>
        <v>0</v>
      </c>
      <c r="F70" s="87">
        <f t="shared" si="49"/>
        <v>0</v>
      </c>
      <c r="G70" s="87">
        <f t="shared" si="49"/>
        <v>0</v>
      </c>
      <c r="H70" s="87">
        <f t="shared" si="49"/>
        <v>0</v>
      </c>
      <c r="I70" s="87">
        <f t="shared" si="49"/>
        <v>0</v>
      </c>
      <c r="J70" s="87">
        <f t="shared" si="49"/>
        <v>0</v>
      </c>
      <c r="K70" s="87">
        <f t="shared" si="49"/>
        <v>0</v>
      </c>
      <c r="L70" s="87">
        <f t="shared" si="49"/>
        <v>0</v>
      </c>
      <c r="M70" s="75">
        <f t="shared" si="42"/>
        <v>0</v>
      </c>
      <c r="N70" s="75">
        <f>K70-H70</f>
        <v>0</v>
      </c>
      <c r="O70" s="75">
        <f t="shared" si="44"/>
        <v>0</v>
      </c>
      <c r="P70" s="87">
        <f aca="true" t="shared" si="50" ref="P70:U70">SUM(P72:P73)</f>
        <v>0</v>
      </c>
      <c r="Q70" s="87">
        <f t="shared" si="50"/>
        <v>0</v>
      </c>
      <c r="R70" s="87">
        <f t="shared" si="50"/>
        <v>0</v>
      </c>
      <c r="S70" s="87">
        <f t="shared" si="50"/>
        <v>0</v>
      </c>
      <c r="T70" s="87">
        <f t="shared" si="50"/>
        <v>0</v>
      </c>
      <c r="U70" s="87">
        <f t="shared" si="50"/>
        <v>0</v>
      </c>
      <c r="V70" s="71"/>
      <c r="W70" s="79"/>
    </row>
    <row r="71" spans="1:23" ht="10.5">
      <c r="A71" s="60"/>
      <c r="B71" s="59" t="s">
        <v>344</v>
      </c>
      <c r="C71" s="60"/>
      <c r="D71" s="83"/>
      <c r="E71" s="83"/>
      <c r="F71" s="84"/>
      <c r="G71" s="83"/>
      <c r="H71" s="83"/>
      <c r="I71" s="84"/>
      <c r="J71" s="83"/>
      <c r="K71" s="83"/>
      <c r="L71" s="84"/>
      <c r="M71" s="75"/>
      <c r="N71" s="75"/>
      <c r="O71" s="75"/>
      <c r="P71" s="83"/>
      <c r="Q71" s="83"/>
      <c r="R71" s="84"/>
      <c r="S71" s="83"/>
      <c r="T71" s="83"/>
      <c r="U71" s="84"/>
      <c r="V71" s="71"/>
      <c r="W71" s="79"/>
    </row>
    <row r="72" spans="1:23" ht="10.5">
      <c r="A72" s="60">
        <v>4311</v>
      </c>
      <c r="B72" s="59" t="s">
        <v>589</v>
      </c>
      <c r="C72" s="60" t="s">
        <v>272</v>
      </c>
      <c r="D72" s="81">
        <f>SUM(E72,F72)</f>
        <v>0</v>
      </c>
      <c r="E72" s="81"/>
      <c r="F72" s="82"/>
      <c r="G72" s="81">
        <f>SUM(H72,I72)</f>
        <v>0</v>
      </c>
      <c r="H72" s="81"/>
      <c r="I72" s="82"/>
      <c r="J72" s="81">
        <f>SUM(K72,L72)</f>
        <v>0</v>
      </c>
      <c r="K72" s="81"/>
      <c r="L72" s="82"/>
      <c r="M72" s="75">
        <f t="shared" si="42"/>
        <v>0</v>
      </c>
      <c r="N72" s="75">
        <f>K72-H72</f>
        <v>0</v>
      </c>
      <c r="O72" s="75">
        <f t="shared" si="44"/>
        <v>0</v>
      </c>
      <c r="P72" s="81">
        <f>SUM(Q72,R72)</f>
        <v>0</v>
      </c>
      <c r="Q72" s="81"/>
      <c r="R72" s="82"/>
      <c r="S72" s="81">
        <f>SUM(T72,U72)</f>
        <v>0</v>
      </c>
      <c r="T72" s="81"/>
      <c r="U72" s="82"/>
      <c r="V72" s="71"/>
      <c r="W72" s="79"/>
    </row>
    <row r="73" spans="1:23" ht="10.5">
      <c r="A73" s="60">
        <v>4312</v>
      </c>
      <c r="B73" s="59" t="s">
        <v>590</v>
      </c>
      <c r="C73" s="60" t="s">
        <v>591</v>
      </c>
      <c r="D73" s="81">
        <f>SUM(E73,F73)</f>
        <v>0</v>
      </c>
      <c r="E73" s="81"/>
      <c r="F73" s="82"/>
      <c r="G73" s="81">
        <f>SUM(H73,I73)</f>
        <v>0</v>
      </c>
      <c r="H73" s="81"/>
      <c r="I73" s="82"/>
      <c r="J73" s="81">
        <f>SUM(K73,L73)</f>
        <v>0</v>
      </c>
      <c r="K73" s="81"/>
      <c r="L73" s="82"/>
      <c r="M73" s="75">
        <f t="shared" si="42"/>
        <v>0</v>
      </c>
      <c r="N73" s="75">
        <f>K73-H73</f>
        <v>0</v>
      </c>
      <c r="O73" s="75">
        <f t="shared" si="44"/>
        <v>0</v>
      </c>
      <c r="P73" s="81">
        <f>SUM(Q73,R73)</f>
        <v>0</v>
      </c>
      <c r="Q73" s="81"/>
      <c r="R73" s="82"/>
      <c r="S73" s="81">
        <f>SUM(T73,U73)</f>
        <v>0</v>
      </c>
      <c r="T73" s="81"/>
      <c r="U73" s="82"/>
      <c r="V73" s="71"/>
      <c r="W73" s="79"/>
    </row>
    <row r="74" spans="1:23" ht="10.5">
      <c r="A74" s="85">
        <v>4320</v>
      </c>
      <c r="B74" s="86" t="s">
        <v>592</v>
      </c>
      <c r="C74" s="85" t="s">
        <v>247</v>
      </c>
      <c r="D74" s="87">
        <f aca="true" t="shared" si="51" ref="D74:L74">SUM(D76:D77)</f>
        <v>0</v>
      </c>
      <c r="E74" s="87">
        <f t="shared" si="51"/>
        <v>0</v>
      </c>
      <c r="F74" s="87">
        <f t="shared" si="51"/>
        <v>0</v>
      </c>
      <c r="G74" s="87">
        <f t="shared" si="51"/>
        <v>0</v>
      </c>
      <c r="H74" s="87">
        <f t="shared" si="51"/>
        <v>0</v>
      </c>
      <c r="I74" s="87">
        <f t="shared" si="51"/>
        <v>0</v>
      </c>
      <c r="J74" s="87">
        <f t="shared" si="51"/>
        <v>0</v>
      </c>
      <c r="K74" s="87">
        <f t="shared" si="51"/>
        <v>0</v>
      </c>
      <c r="L74" s="87">
        <f t="shared" si="51"/>
        <v>0</v>
      </c>
      <c r="M74" s="75">
        <f t="shared" si="42"/>
        <v>0</v>
      </c>
      <c r="N74" s="75">
        <f>K74-H74</f>
        <v>0</v>
      </c>
      <c r="O74" s="75">
        <f t="shared" si="44"/>
        <v>0</v>
      </c>
      <c r="P74" s="87">
        <f aca="true" t="shared" si="52" ref="P74:U74">SUM(P76:P77)</f>
        <v>0</v>
      </c>
      <c r="Q74" s="87">
        <f t="shared" si="52"/>
        <v>0</v>
      </c>
      <c r="R74" s="87">
        <f t="shared" si="52"/>
        <v>0</v>
      </c>
      <c r="S74" s="87">
        <f t="shared" si="52"/>
        <v>0</v>
      </c>
      <c r="T74" s="87">
        <f t="shared" si="52"/>
        <v>0</v>
      </c>
      <c r="U74" s="87">
        <f t="shared" si="52"/>
        <v>0</v>
      </c>
      <c r="V74" s="71"/>
      <c r="W74" s="79"/>
    </row>
    <row r="75" spans="1:23" ht="10.5">
      <c r="A75" s="60"/>
      <c r="B75" s="59" t="s">
        <v>344</v>
      </c>
      <c r="C75" s="60"/>
      <c r="D75" s="83"/>
      <c r="E75" s="83"/>
      <c r="F75" s="84"/>
      <c r="G75" s="83"/>
      <c r="H75" s="83"/>
      <c r="I75" s="84"/>
      <c r="J75" s="83"/>
      <c r="K75" s="83"/>
      <c r="L75" s="84"/>
      <c r="M75" s="75"/>
      <c r="N75" s="75"/>
      <c r="O75" s="75"/>
      <c r="P75" s="83"/>
      <c r="Q75" s="83"/>
      <c r="R75" s="84"/>
      <c r="S75" s="83"/>
      <c r="T75" s="83"/>
      <c r="U75" s="84"/>
      <c r="V75" s="71"/>
      <c r="W75" s="79"/>
    </row>
    <row r="76" spans="1:23" ht="10.5">
      <c r="A76" s="60">
        <v>4321</v>
      </c>
      <c r="B76" s="59" t="s">
        <v>593</v>
      </c>
      <c r="C76" s="60" t="s">
        <v>274</v>
      </c>
      <c r="D76" s="81">
        <f>SUM(E76,F76)</f>
        <v>0</v>
      </c>
      <c r="E76" s="81"/>
      <c r="F76" s="82"/>
      <c r="G76" s="81">
        <f>SUM(H76,I76)</f>
        <v>0</v>
      </c>
      <c r="H76" s="81"/>
      <c r="I76" s="82"/>
      <c r="J76" s="81">
        <f>SUM(K76,L76)</f>
        <v>0</v>
      </c>
      <c r="K76" s="81"/>
      <c r="L76" s="82"/>
      <c r="M76" s="75">
        <f t="shared" si="42"/>
        <v>0</v>
      </c>
      <c r="N76" s="75">
        <f>K76-H76</f>
        <v>0</v>
      </c>
      <c r="O76" s="75">
        <f t="shared" si="44"/>
        <v>0</v>
      </c>
      <c r="P76" s="81">
        <f>SUM(Q76,R76)</f>
        <v>0</v>
      </c>
      <c r="Q76" s="81"/>
      <c r="R76" s="82"/>
      <c r="S76" s="81">
        <f>SUM(T76,U76)</f>
        <v>0</v>
      </c>
      <c r="T76" s="81"/>
      <c r="U76" s="82"/>
      <c r="V76" s="71"/>
      <c r="W76" s="79"/>
    </row>
    <row r="77" spans="1:23" ht="10.5">
      <c r="A77" s="60">
        <v>4322</v>
      </c>
      <c r="B77" s="59" t="s">
        <v>594</v>
      </c>
      <c r="C77" s="60" t="s">
        <v>271</v>
      </c>
      <c r="D77" s="81">
        <f>SUM(E77,F77)</f>
        <v>0</v>
      </c>
      <c r="E77" s="81"/>
      <c r="F77" s="82"/>
      <c r="G77" s="81">
        <f>SUM(H77,I77)</f>
        <v>0</v>
      </c>
      <c r="H77" s="81"/>
      <c r="I77" s="82"/>
      <c r="J77" s="81">
        <f>SUM(K77,L77)</f>
        <v>0</v>
      </c>
      <c r="K77" s="81"/>
      <c r="L77" s="82"/>
      <c r="M77" s="75">
        <f t="shared" si="42"/>
        <v>0</v>
      </c>
      <c r="N77" s="75">
        <f>K77-H77</f>
        <v>0</v>
      </c>
      <c r="O77" s="75">
        <f t="shared" si="44"/>
        <v>0</v>
      </c>
      <c r="P77" s="81">
        <f>SUM(Q77,R77)</f>
        <v>0</v>
      </c>
      <c r="Q77" s="81"/>
      <c r="R77" s="82"/>
      <c r="S77" s="81">
        <f>SUM(T77,U77)</f>
        <v>0</v>
      </c>
      <c r="T77" s="81"/>
      <c r="U77" s="82"/>
      <c r="V77" s="71"/>
      <c r="W77" s="79"/>
    </row>
    <row r="78" spans="1:23" ht="21">
      <c r="A78" s="85">
        <v>4330</v>
      </c>
      <c r="B78" s="86" t="s">
        <v>595</v>
      </c>
      <c r="C78" s="85" t="s">
        <v>247</v>
      </c>
      <c r="D78" s="87">
        <f aca="true" t="shared" si="53" ref="D78:L78">SUM(D80:D82)</f>
        <v>0</v>
      </c>
      <c r="E78" s="87">
        <f t="shared" si="53"/>
        <v>0</v>
      </c>
      <c r="F78" s="87">
        <f t="shared" si="53"/>
        <v>0</v>
      </c>
      <c r="G78" s="87">
        <f t="shared" si="53"/>
        <v>0</v>
      </c>
      <c r="H78" s="87">
        <f t="shared" si="53"/>
        <v>0</v>
      </c>
      <c r="I78" s="87">
        <f t="shared" si="53"/>
        <v>0</v>
      </c>
      <c r="J78" s="87">
        <f t="shared" si="53"/>
        <v>0</v>
      </c>
      <c r="K78" s="87">
        <f t="shared" si="53"/>
        <v>0</v>
      </c>
      <c r="L78" s="87">
        <f t="shared" si="53"/>
        <v>0</v>
      </c>
      <c r="M78" s="75">
        <f t="shared" si="42"/>
        <v>0</v>
      </c>
      <c r="N78" s="75">
        <f>K78-H78</f>
        <v>0</v>
      </c>
      <c r="O78" s="75">
        <f t="shared" si="44"/>
        <v>0</v>
      </c>
      <c r="P78" s="87">
        <f aca="true" t="shared" si="54" ref="P78:U78">SUM(P80:P82)</f>
        <v>0</v>
      </c>
      <c r="Q78" s="87">
        <f t="shared" si="54"/>
        <v>0</v>
      </c>
      <c r="R78" s="87">
        <f t="shared" si="54"/>
        <v>0</v>
      </c>
      <c r="S78" s="87">
        <f t="shared" si="54"/>
        <v>0</v>
      </c>
      <c r="T78" s="87">
        <f t="shared" si="54"/>
        <v>0</v>
      </c>
      <c r="U78" s="87">
        <f t="shared" si="54"/>
        <v>0</v>
      </c>
      <c r="V78" s="71"/>
      <c r="W78" s="79"/>
    </row>
    <row r="79" spans="1:23" ht="10.5">
      <c r="A79" s="60"/>
      <c r="B79" s="59" t="s">
        <v>344</v>
      </c>
      <c r="C79" s="60"/>
      <c r="D79" s="83"/>
      <c r="E79" s="83"/>
      <c r="F79" s="84"/>
      <c r="G79" s="83"/>
      <c r="H79" s="83"/>
      <c r="I79" s="84"/>
      <c r="J79" s="83"/>
      <c r="K79" s="83"/>
      <c r="L79" s="84"/>
      <c r="M79" s="75"/>
      <c r="N79" s="75"/>
      <c r="O79" s="75"/>
      <c r="P79" s="83"/>
      <c r="Q79" s="83"/>
      <c r="R79" s="84"/>
      <c r="S79" s="83"/>
      <c r="T79" s="83"/>
      <c r="U79" s="84"/>
      <c r="V79" s="71"/>
      <c r="W79" s="79"/>
    </row>
    <row r="80" spans="1:23" ht="10.5">
      <c r="A80" s="60">
        <v>4331</v>
      </c>
      <c r="B80" s="59" t="s">
        <v>596</v>
      </c>
      <c r="C80" s="60" t="s">
        <v>597</v>
      </c>
      <c r="D80" s="81">
        <f>SUM(E80,F80)</f>
        <v>0</v>
      </c>
      <c r="E80" s="81"/>
      <c r="F80" s="82"/>
      <c r="G80" s="81">
        <f>SUM(H80,I80)</f>
        <v>0</v>
      </c>
      <c r="H80" s="81"/>
      <c r="I80" s="82"/>
      <c r="J80" s="81">
        <f>SUM(K80,L80)</f>
        <v>0</v>
      </c>
      <c r="K80" s="81"/>
      <c r="L80" s="82"/>
      <c r="M80" s="75">
        <f t="shared" si="42"/>
        <v>0</v>
      </c>
      <c r="N80" s="75">
        <f>K80-H80</f>
        <v>0</v>
      </c>
      <c r="O80" s="75">
        <f t="shared" si="44"/>
        <v>0</v>
      </c>
      <c r="P80" s="81">
        <f>SUM(Q80,R80)</f>
        <v>0</v>
      </c>
      <c r="Q80" s="81"/>
      <c r="R80" s="82"/>
      <c r="S80" s="81">
        <f>SUM(T80,U80)</f>
        <v>0</v>
      </c>
      <c r="T80" s="81"/>
      <c r="U80" s="82"/>
      <c r="V80" s="71"/>
      <c r="W80" s="79"/>
    </row>
    <row r="81" spans="1:23" ht="10.5">
      <c r="A81" s="60">
        <v>4332</v>
      </c>
      <c r="B81" s="59" t="s">
        <v>598</v>
      </c>
      <c r="C81" s="60" t="s">
        <v>599</v>
      </c>
      <c r="D81" s="81">
        <f>SUM(E81,F81)</f>
        <v>0</v>
      </c>
      <c r="E81" s="81"/>
      <c r="F81" s="82"/>
      <c r="G81" s="81">
        <f>SUM(H81,I81)</f>
        <v>0</v>
      </c>
      <c r="H81" s="81"/>
      <c r="I81" s="82"/>
      <c r="J81" s="81">
        <f>SUM(K81,L81)</f>
        <v>0</v>
      </c>
      <c r="K81" s="81"/>
      <c r="L81" s="82"/>
      <c r="M81" s="75">
        <f t="shared" si="42"/>
        <v>0</v>
      </c>
      <c r="N81" s="75">
        <f>K81-H81</f>
        <v>0</v>
      </c>
      <c r="O81" s="75">
        <f t="shared" si="44"/>
        <v>0</v>
      </c>
      <c r="P81" s="81">
        <f>SUM(Q81,R81)</f>
        <v>0</v>
      </c>
      <c r="Q81" s="81"/>
      <c r="R81" s="82"/>
      <c r="S81" s="81">
        <f>SUM(T81,U81)</f>
        <v>0</v>
      </c>
      <c r="T81" s="81"/>
      <c r="U81" s="82"/>
      <c r="V81" s="71"/>
      <c r="W81" s="79"/>
    </row>
    <row r="82" spans="1:23" ht="10.5">
      <c r="A82" s="60">
        <v>4333</v>
      </c>
      <c r="B82" s="59" t="s">
        <v>600</v>
      </c>
      <c r="C82" s="60" t="s">
        <v>601</v>
      </c>
      <c r="D82" s="81">
        <f>SUM(E82,F82)</f>
        <v>0</v>
      </c>
      <c r="E82" s="81"/>
      <c r="F82" s="82"/>
      <c r="G82" s="81">
        <f>SUM(H82,I82)</f>
        <v>0</v>
      </c>
      <c r="H82" s="81"/>
      <c r="I82" s="82"/>
      <c r="J82" s="81">
        <f>SUM(K82,L82)</f>
        <v>0</v>
      </c>
      <c r="K82" s="81"/>
      <c r="L82" s="82"/>
      <c r="M82" s="75">
        <f t="shared" si="42"/>
        <v>0</v>
      </c>
      <c r="N82" s="75">
        <f>K82-H82</f>
        <v>0</v>
      </c>
      <c r="O82" s="75">
        <f t="shared" si="44"/>
        <v>0</v>
      </c>
      <c r="P82" s="81">
        <f>SUM(Q82,R82)</f>
        <v>0</v>
      </c>
      <c r="Q82" s="81"/>
      <c r="R82" s="82"/>
      <c r="S82" s="81">
        <f>SUM(T82,U82)</f>
        <v>0</v>
      </c>
      <c r="T82" s="81"/>
      <c r="U82" s="82"/>
      <c r="V82" s="71"/>
      <c r="W82" s="79"/>
    </row>
    <row r="83" spans="1:23" ht="10.5">
      <c r="A83" s="85">
        <v>4400</v>
      </c>
      <c r="B83" s="86" t="s">
        <v>602</v>
      </c>
      <c r="C83" s="85" t="s">
        <v>247</v>
      </c>
      <c r="D83" s="87">
        <f aca="true" t="shared" si="55" ref="D83:L83">SUM(D85,D89)</f>
        <v>85605.3</v>
      </c>
      <c r="E83" s="87">
        <f t="shared" si="55"/>
        <v>85605.3</v>
      </c>
      <c r="F83" s="87">
        <f t="shared" si="55"/>
        <v>0</v>
      </c>
      <c r="G83" s="87">
        <f t="shared" si="55"/>
        <v>100000</v>
      </c>
      <c r="H83" s="87">
        <f t="shared" si="55"/>
        <v>100000</v>
      </c>
      <c r="I83" s="87">
        <f t="shared" si="55"/>
        <v>0</v>
      </c>
      <c r="J83" s="87">
        <f t="shared" si="55"/>
        <v>130000</v>
      </c>
      <c r="K83" s="87">
        <f t="shared" si="55"/>
        <v>130000</v>
      </c>
      <c r="L83" s="87">
        <f t="shared" si="55"/>
        <v>0</v>
      </c>
      <c r="M83" s="75">
        <f t="shared" si="42"/>
        <v>30000</v>
      </c>
      <c r="N83" s="75">
        <f>K83-H83</f>
        <v>30000</v>
      </c>
      <c r="O83" s="75">
        <f t="shared" si="44"/>
        <v>0</v>
      </c>
      <c r="P83" s="87">
        <f aca="true" t="shared" si="56" ref="P83:U83">SUM(P85,P89)</f>
        <v>116000</v>
      </c>
      <c r="Q83" s="87">
        <f t="shared" si="56"/>
        <v>116000</v>
      </c>
      <c r="R83" s="87">
        <f t="shared" si="56"/>
        <v>0</v>
      </c>
      <c r="S83" s="87">
        <f t="shared" si="56"/>
        <v>120000</v>
      </c>
      <c r="T83" s="87">
        <f t="shared" si="56"/>
        <v>120000</v>
      </c>
      <c r="U83" s="87">
        <f t="shared" si="56"/>
        <v>0</v>
      </c>
      <c r="V83" s="71"/>
      <c r="W83" s="79"/>
    </row>
    <row r="84" spans="1:23" ht="10.5">
      <c r="A84" s="60"/>
      <c r="B84" s="59" t="s">
        <v>529</v>
      </c>
      <c r="C84" s="60"/>
      <c r="D84" s="83"/>
      <c r="E84" s="83"/>
      <c r="F84" s="84"/>
      <c r="G84" s="83"/>
      <c r="H84" s="83"/>
      <c r="I84" s="84"/>
      <c r="J84" s="83"/>
      <c r="K84" s="83"/>
      <c r="L84" s="84"/>
      <c r="M84" s="75"/>
      <c r="N84" s="75"/>
      <c r="O84" s="75"/>
      <c r="P84" s="83"/>
      <c r="Q84" s="83"/>
      <c r="R84" s="84"/>
      <c r="S84" s="83"/>
      <c r="T84" s="83"/>
      <c r="U84" s="84"/>
      <c r="V84" s="71"/>
      <c r="W84" s="79"/>
    </row>
    <row r="85" spans="1:23" ht="21">
      <c r="A85" s="85">
        <v>4410</v>
      </c>
      <c r="B85" s="86" t="s">
        <v>603</v>
      </c>
      <c r="C85" s="85" t="s">
        <v>247</v>
      </c>
      <c r="D85" s="87">
        <f aca="true" t="shared" si="57" ref="D85:L85">SUM(D87:D88)</f>
        <v>85605.3</v>
      </c>
      <c r="E85" s="87">
        <f t="shared" si="57"/>
        <v>85605.3</v>
      </c>
      <c r="F85" s="87">
        <f t="shared" si="57"/>
        <v>0</v>
      </c>
      <c r="G85" s="87">
        <f t="shared" si="57"/>
        <v>100000</v>
      </c>
      <c r="H85" s="87">
        <f t="shared" si="57"/>
        <v>100000</v>
      </c>
      <c r="I85" s="87">
        <f t="shared" si="57"/>
        <v>0</v>
      </c>
      <c r="J85" s="87">
        <f t="shared" si="57"/>
        <v>130000</v>
      </c>
      <c r="K85" s="87">
        <f t="shared" si="57"/>
        <v>130000</v>
      </c>
      <c r="L85" s="87">
        <f t="shared" si="57"/>
        <v>0</v>
      </c>
      <c r="M85" s="75">
        <f t="shared" si="42"/>
        <v>30000</v>
      </c>
      <c r="N85" s="75">
        <f>K85-H85</f>
        <v>30000</v>
      </c>
      <c r="O85" s="75">
        <f>L85-I85</f>
        <v>0</v>
      </c>
      <c r="P85" s="87">
        <v>116000</v>
      </c>
      <c r="Q85" s="87">
        <v>116000</v>
      </c>
      <c r="R85" s="87">
        <f>SUM(R87:R88)</f>
        <v>0</v>
      </c>
      <c r="S85" s="87">
        <v>120000</v>
      </c>
      <c r="T85" s="87">
        <v>120000</v>
      </c>
      <c r="U85" s="87">
        <f>SUM(U87:U88)</f>
        <v>0</v>
      </c>
      <c r="V85" s="71"/>
      <c r="W85" s="79"/>
    </row>
    <row r="86" spans="1:23" ht="10.5">
      <c r="A86" s="60"/>
      <c r="B86" s="59" t="s">
        <v>344</v>
      </c>
      <c r="C86" s="60"/>
      <c r="D86" s="83"/>
      <c r="E86" s="83"/>
      <c r="F86" s="84"/>
      <c r="G86" s="83"/>
      <c r="H86" s="83"/>
      <c r="I86" s="84"/>
      <c r="J86" s="83"/>
      <c r="K86" s="83"/>
      <c r="L86" s="84"/>
      <c r="M86" s="75"/>
      <c r="N86" s="75"/>
      <c r="O86" s="75"/>
      <c r="P86" s="83"/>
      <c r="Q86" s="83"/>
      <c r="R86" s="84"/>
      <c r="S86" s="83"/>
      <c r="T86" s="83"/>
      <c r="U86" s="84"/>
      <c r="V86" s="71"/>
      <c r="W86" s="79"/>
    </row>
    <row r="87" spans="1:23" ht="21">
      <c r="A87" s="60">
        <v>4411</v>
      </c>
      <c r="B87" s="59" t="s">
        <v>604</v>
      </c>
      <c r="C87" s="60" t="s">
        <v>273</v>
      </c>
      <c r="D87" s="81">
        <f>SUM(E87,F87)</f>
        <v>85605.3</v>
      </c>
      <c r="E87" s="81">
        <v>85605.3</v>
      </c>
      <c r="F87" s="82"/>
      <c r="G87" s="81">
        <f>SUM(H87,I87)</f>
        <v>100000</v>
      </c>
      <c r="H87" s="81">
        <v>100000</v>
      </c>
      <c r="I87" s="82"/>
      <c r="J87" s="81">
        <f>SUM(K87,L87)</f>
        <v>130000</v>
      </c>
      <c r="K87" s="81">
        <v>130000</v>
      </c>
      <c r="L87" s="82"/>
      <c r="M87" s="75">
        <f t="shared" si="42"/>
        <v>30000</v>
      </c>
      <c r="N87" s="75">
        <f>K87-H87</f>
        <v>30000</v>
      </c>
      <c r="O87" s="75">
        <f t="shared" si="44"/>
        <v>0</v>
      </c>
      <c r="P87" s="81">
        <f>SUM(Q87,R87)</f>
        <v>130000</v>
      </c>
      <c r="Q87" s="81">
        <v>130000</v>
      </c>
      <c r="R87" s="82"/>
      <c r="S87" s="81">
        <f>SUM(T87,U87)</f>
        <v>140000</v>
      </c>
      <c r="T87" s="81">
        <v>140000</v>
      </c>
      <c r="U87" s="82"/>
      <c r="V87" s="71"/>
      <c r="W87" s="79"/>
    </row>
    <row r="88" spans="1:23" ht="21">
      <c r="A88" s="60">
        <v>4412</v>
      </c>
      <c r="B88" s="59" t="s">
        <v>605</v>
      </c>
      <c r="C88" s="60" t="s">
        <v>606</v>
      </c>
      <c r="D88" s="81">
        <f>SUM(E88,F88)</f>
        <v>0</v>
      </c>
      <c r="E88" s="81"/>
      <c r="F88" s="82"/>
      <c r="G88" s="81">
        <f>SUM(H88,I88)</f>
        <v>0</v>
      </c>
      <c r="H88" s="81"/>
      <c r="I88" s="82"/>
      <c r="J88" s="81">
        <f>SUM(K88,L88)</f>
        <v>0</v>
      </c>
      <c r="K88" s="81"/>
      <c r="L88" s="82"/>
      <c r="M88" s="75">
        <f t="shared" si="42"/>
        <v>0</v>
      </c>
      <c r="N88" s="75">
        <f>K88-H88</f>
        <v>0</v>
      </c>
      <c r="O88" s="75">
        <f t="shared" si="44"/>
        <v>0</v>
      </c>
      <c r="P88" s="81">
        <f>SUM(Q88,R88)</f>
        <v>0</v>
      </c>
      <c r="Q88" s="81"/>
      <c r="R88" s="82"/>
      <c r="S88" s="81">
        <f>SUM(T88,U88)</f>
        <v>0</v>
      </c>
      <c r="T88" s="81"/>
      <c r="U88" s="82"/>
      <c r="V88" s="71"/>
      <c r="W88" s="79"/>
    </row>
    <row r="89" spans="1:23" ht="21">
      <c r="A89" s="85">
        <v>4420</v>
      </c>
      <c r="B89" s="86" t="s">
        <v>607</v>
      </c>
      <c r="C89" s="85" t="s">
        <v>247</v>
      </c>
      <c r="D89" s="87">
        <f aca="true" t="shared" si="58" ref="D89:L89">SUM(D91:D92)</f>
        <v>0</v>
      </c>
      <c r="E89" s="87">
        <f t="shared" si="58"/>
        <v>0</v>
      </c>
      <c r="F89" s="87">
        <f t="shared" si="58"/>
        <v>0</v>
      </c>
      <c r="G89" s="87">
        <f t="shared" si="58"/>
        <v>0</v>
      </c>
      <c r="H89" s="87">
        <f t="shared" si="58"/>
        <v>0</v>
      </c>
      <c r="I89" s="87">
        <f t="shared" si="58"/>
        <v>0</v>
      </c>
      <c r="J89" s="87">
        <f t="shared" si="58"/>
        <v>0</v>
      </c>
      <c r="K89" s="87">
        <f t="shared" si="58"/>
        <v>0</v>
      </c>
      <c r="L89" s="87">
        <f t="shared" si="58"/>
        <v>0</v>
      </c>
      <c r="M89" s="75">
        <f t="shared" si="42"/>
        <v>0</v>
      </c>
      <c r="N89" s="75">
        <f>K89-H89</f>
        <v>0</v>
      </c>
      <c r="O89" s="75">
        <f t="shared" si="44"/>
        <v>0</v>
      </c>
      <c r="P89" s="87">
        <f aca="true" t="shared" si="59" ref="P89:U89">SUM(P91:P92)</f>
        <v>0</v>
      </c>
      <c r="Q89" s="87">
        <f t="shared" si="59"/>
        <v>0</v>
      </c>
      <c r="R89" s="87">
        <f t="shared" si="59"/>
        <v>0</v>
      </c>
      <c r="S89" s="87">
        <f t="shared" si="59"/>
        <v>0</v>
      </c>
      <c r="T89" s="87">
        <f t="shared" si="59"/>
        <v>0</v>
      </c>
      <c r="U89" s="87">
        <f t="shared" si="59"/>
        <v>0</v>
      </c>
      <c r="V89" s="71"/>
      <c r="W89" s="79"/>
    </row>
    <row r="90" spans="1:23" ht="10.5">
      <c r="A90" s="60"/>
      <c r="B90" s="59" t="s">
        <v>344</v>
      </c>
      <c r="C90" s="60"/>
      <c r="D90" s="83"/>
      <c r="E90" s="83"/>
      <c r="F90" s="84"/>
      <c r="G90" s="83"/>
      <c r="H90" s="83"/>
      <c r="I90" s="84"/>
      <c r="J90" s="83"/>
      <c r="K90" s="83"/>
      <c r="L90" s="84"/>
      <c r="M90" s="75"/>
      <c r="N90" s="75"/>
      <c r="O90" s="75"/>
      <c r="P90" s="83"/>
      <c r="Q90" s="83"/>
      <c r="R90" s="84"/>
      <c r="S90" s="83"/>
      <c r="T90" s="83"/>
      <c r="U90" s="84"/>
      <c r="V90" s="71"/>
      <c r="W90" s="79"/>
    </row>
    <row r="91" spans="1:23" ht="21">
      <c r="A91" s="60">
        <v>4421</v>
      </c>
      <c r="B91" s="59" t="s">
        <v>608</v>
      </c>
      <c r="C91" s="60" t="s">
        <v>275</v>
      </c>
      <c r="D91" s="81">
        <f>SUM(E91,F91)</f>
        <v>0</v>
      </c>
      <c r="E91" s="81"/>
      <c r="F91" s="82"/>
      <c r="G91" s="81">
        <f>SUM(H91,I91)</f>
        <v>0</v>
      </c>
      <c r="H91" s="81"/>
      <c r="I91" s="82"/>
      <c r="J91" s="81">
        <f>SUM(K91,L91)</f>
        <v>0</v>
      </c>
      <c r="K91" s="81"/>
      <c r="L91" s="82"/>
      <c r="M91" s="75">
        <f t="shared" si="42"/>
        <v>0</v>
      </c>
      <c r="N91" s="75">
        <f>K91-H91</f>
        <v>0</v>
      </c>
      <c r="O91" s="75">
        <f t="shared" si="44"/>
        <v>0</v>
      </c>
      <c r="P91" s="81">
        <f>SUM(Q91,R91)</f>
        <v>0</v>
      </c>
      <c r="Q91" s="81"/>
      <c r="R91" s="82"/>
      <c r="S91" s="81">
        <f>SUM(T91,U91)</f>
        <v>0</v>
      </c>
      <c r="T91" s="81"/>
      <c r="U91" s="82"/>
      <c r="V91" s="71"/>
      <c r="W91" s="79"/>
    </row>
    <row r="92" spans="1:23" ht="21">
      <c r="A92" s="60">
        <v>4422</v>
      </c>
      <c r="B92" s="59" t="s">
        <v>609</v>
      </c>
      <c r="C92" s="60" t="s">
        <v>610</v>
      </c>
      <c r="D92" s="81">
        <f>SUM(E92,F92)</f>
        <v>0</v>
      </c>
      <c r="E92" s="81"/>
      <c r="F92" s="82"/>
      <c r="G92" s="81">
        <f>SUM(H92,I92)</f>
        <v>0</v>
      </c>
      <c r="H92" s="81"/>
      <c r="I92" s="82"/>
      <c r="J92" s="81">
        <f>SUM(K92,L92)</f>
        <v>0</v>
      </c>
      <c r="K92" s="81"/>
      <c r="L92" s="82"/>
      <c r="M92" s="75">
        <f t="shared" si="42"/>
        <v>0</v>
      </c>
      <c r="N92" s="75">
        <f>K92-H92</f>
        <v>0</v>
      </c>
      <c r="O92" s="75">
        <f t="shared" si="44"/>
        <v>0</v>
      </c>
      <c r="P92" s="81">
        <f>SUM(Q92,R92)</f>
        <v>0</v>
      </c>
      <c r="Q92" s="81"/>
      <c r="R92" s="82"/>
      <c r="S92" s="81">
        <f>SUM(T92,U92)</f>
        <v>0</v>
      </c>
      <c r="T92" s="81"/>
      <c r="U92" s="82"/>
      <c r="V92" s="71"/>
      <c r="W92" s="79"/>
    </row>
    <row r="93" spans="1:23" ht="21">
      <c r="A93" s="85">
        <v>4500</v>
      </c>
      <c r="B93" s="86" t="s">
        <v>611</v>
      </c>
      <c r="C93" s="85"/>
      <c r="D93" s="87">
        <f aca="true" t="shared" si="60" ref="D93:L93">SUM(D95,D99,D103,D111)</f>
        <v>3180</v>
      </c>
      <c r="E93" s="87">
        <f t="shared" si="60"/>
        <v>3180</v>
      </c>
      <c r="F93" s="87">
        <f t="shared" si="60"/>
        <v>0</v>
      </c>
      <c r="G93" s="87">
        <f t="shared" si="60"/>
        <v>8000</v>
      </c>
      <c r="H93" s="87">
        <f t="shared" si="60"/>
        <v>8000</v>
      </c>
      <c r="I93" s="87">
        <f t="shared" si="60"/>
        <v>0</v>
      </c>
      <c r="J93" s="87">
        <f t="shared" si="60"/>
        <v>8000</v>
      </c>
      <c r="K93" s="87">
        <f t="shared" si="60"/>
        <v>8000</v>
      </c>
      <c r="L93" s="87">
        <f t="shared" si="60"/>
        <v>0</v>
      </c>
      <c r="M93" s="75">
        <f t="shared" si="42"/>
        <v>0</v>
      </c>
      <c r="N93" s="75">
        <f>K93-H93</f>
        <v>0</v>
      </c>
      <c r="O93" s="75">
        <f t="shared" si="44"/>
        <v>0</v>
      </c>
      <c r="P93" s="87">
        <f aca="true" t="shared" si="61" ref="P93:U93">SUM(P95,P99,P103,P111)</f>
        <v>7000</v>
      </c>
      <c r="Q93" s="87">
        <f t="shared" si="61"/>
        <v>7000</v>
      </c>
      <c r="R93" s="87">
        <f t="shared" si="61"/>
        <v>0</v>
      </c>
      <c r="S93" s="87">
        <f t="shared" si="61"/>
        <v>7000</v>
      </c>
      <c r="T93" s="87">
        <f t="shared" si="61"/>
        <v>7000</v>
      </c>
      <c r="U93" s="87">
        <f t="shared" si="61"/>
        <v>0</v>
      </c>
      <c r="V93" s="71"/>
      <c r="W93" s="79"/>
    </row>
    <row r="94" spans="1:23" ht="10.5">
      <c r="A94" s="60"/>
      <c r="B94" s="59" t="s">
        <v>529</v>
      </c>
      <c r="C94" s="60"/>
      <c r="D94" s="83"/>
      <c r="E94" s="83"/>
      <c r="F94" s="84"/>
      <c r="G94" s="83"/>
      <c r="H94" s="83"/>
      <c r="I94" s="84"/>
      <c r="J94" s="83"/>
      <c r="K94" s="83"/>
      <c r="L94" s="84"/>
      <c r="M94" s="75"/>
      <c r="N94" s="75"/>
      <c r="O94" s="75"/>
      <c r="P94" s="83"/>
      <c r="Q94" s="83"/>
      <c r="R94" s="84"/>
      <c r="S94" s="83"/>
      <c r="T94" s="83"/>
      <c r="U94" s="84"/>
      <c r="V94" s="71"/>
      <c r="W94" s="79"/>
    </row>
    <row r="95" spans="1:23" ht="21">
      <c r="A95" s="85">
        <v>4510</v>
      </c>
      <c r="B95" s="86" t="s">
        <v>612</v>
      </c>
      <c r="C95" s="85" t="s">
        <v>247</v>
      </c>
      <c r="D95" s="87">
        <f aca="true" t="shared" si="62" ref="D95:L95">SUM(D97:D98)</f>
        <v>0</v>
      </c>
      <c r="E95" s="87">
        <f t="shared" si="62"/>
        <v>0</v>
      </c>
      <c r="F95" s="87">
        <f t="shared" si="62"/>
        <v>0</v>
      </c>
      <c r="G95" s="87">
        <f t="shared" si="62"/>
        <v>0</v>
      </c>
      <c r="H95" s="87">
        <f t="shared" si="62"/>
        <v>0</v>
      </c>
      <c r="I95" s="87">
        <f t="shared" si="62"/>
        <v>0</v>
      </c>
      <c r="J95" s="87">
        <f t="shared" si="62"/>
        <v>0</v>
      </c>
      <c r="K95" s="87">
        <f t="shared" si="62"/>
        <v>0</v>
      </c>
      <c r="L95" s="87">
        <f t="shared" si="62"/>
        <v>0</v>
      </c>
      <c r="M95" s="75">
        <f t="shared" si="42"/>
        <v>0</v>
      </c>
      <c r="N95" s="75">
        <f>K95-H95</f>
        <v>0</v>
      </c>
      <c r="O95" s="75">
        <f t="shared" si="44"/>
        <v>0</v>
      </c>
      <c r="P95" s="87">
        <f aca="true" t="shared" si="63" ref="P95:U95">SUM(P97:P98)</f>
        <v>0</v>
      </c>
      <c r="Q95" s="87">
        <f t="shared" si="63"/>
        <v>0</v>
      </c>
      <c r="R95" s="87">
        <f t="shared" si="63"/>
        <v>0</v>
      </c>
      <c r="S95" s="87">
        <f t="shared" si="63"/>
        <v>0</v>
      </c>
      <c r="T95" s="87">
        <f t="shared" si="63"/>
        <v>0</v>
      </c>
      <c r="U95" s="87">
        <f t="shared" si="63"/>
        <v>0</v>
      </c>
      <c r="V95" s="71"/>
      <c r="W95" s="79"/>
    </row>
    <row r="96" spans="1:23" ht="10.5">
      <c r="A96" s="60"/>
      <c r="B96" s="59" t="s">
        <v>344</v>
      </c>
      <c r="C96" s="60"/>
      <c r="D96" s="83"/>
      <c r="E96" s="83"/>
      <c r="F96" s="84"/>
      <c r="G96" s="83"/>
      <c r="H96" s="83"/>
      <c r="I96" s="84"/>
      <c r="J96" s="83"/>
      <c r="K96" s="83"/>
      <c r="L96" s="84"/>
      <c r="M96" s="75"/>
      <c r="N96" s="75"/>
      <c r="O96" s="75"/>
      <c r="P96" s="83"/>
      <c r="Q96" s="83"/>
      <c r="R96" s="84"/>
      <c r="S96" s="83"/>
      <c r="T96" s="83"/>
      <c r="U96" s="84"/>
      <c r="V96" s="71"/>
      <c r="W96" s="79"/>
    </row>
    <row r="97" spans="1:23" ht="21">
      <c r="A97" s="60">
        <v>4511</v>
      </c>
      <c r="B97" s="59" t="s">
        <v>613</v>
      </c>
      <c r="C97" s="60" t="s">
        <v>614</v>
      </c>
      <c r="D97" s="81">
        <f>SUM(E97,F97)</f>
        <v>0</v>
      </c>
      <c r="E97" s="81"/>
      <c r="F97" s="82"/>
      <c r="G97" s="81">
        <f>SUM(H97,I97)</f>
        <v>0</v>
      </c>
      <c r="H97" s="81"/>
      <c r="I97" s="82"/>
      <c r="J97" s="81">
        <f>SUM(K97,L97)</f>
        <v>0</v>
      </c>
      <c r="K97" s="81"/>
      <c r="L97" s="82"/>
      <c r="M97" s="75">
        <f t="shared" si="42"/>
        <v>0</v>
      </c>
      <c r="N97" s="75">
        <f>K97-H97</f>
        <v>0</v>
      </c>
      <c r="O97" s="75">
        <f t="shared" si="44"/>
        <v>0</v>
      </c>
      <c r="P97" s="81">
        <f>SUM(Q97,R97)</f>
        <v>0</v>
      </c>
      <c r="Q97" s="81"/>
      <c r="R97" s="82"/>
      <c r="S97" s="81">
        <f>SUM(T97,U97)</f>
        <v>0</v>
      </c>
      <c r="T97" s="81"/>
      <c r="U97" s="82"/>
      <c r="V97" s="71"/>
      <c r="W97" s="79"/>
    </row>
    <row r="98" spans="1:23" ht="21">
      <c r="A98" s="60">
        <v>4512</v>
      </c>
      <c r="B98" s="59" t="s">
        <v>615</v>
      </c>
      <c r="C98" s="60" t="s">
        <v>616</v>
      </c>
      <c r="D98" s="81">
        <f>SUM(E98,F98)</f>
        <v>0</v>
      </c>
      <c r="E98" s="81"/>
      <c r="F98" s="82"/>
      <c r="G98" s="81">
        <f>SUM(H98,I98)</f>
        <v>0</v>
      </c>
      <c r="H98" s="81"/>
      <c r="I98" s="82"/>
      <c r="J98" s="81">
        <f>SUM(K98,L98)</f>
        <v>0</v>
      </c>
      <c r="K98" s="81"/>
      <c r="L98" s="82"/>
      <c r="M98" s="75">
        <f t="shared" si="42"/>
        <v>0</v>
      </c>
      <c r="N98" s="75">
        <f>K98-H98</f>
        <v>0</v>
      </c>
      <c r="O98" s="75">
        <f t="shared" si="44"/>
        <v>0</v>
      </c>
      <c r="P98" s="81">
        <f>SUM(Q98,R98)</f>
        <v>0</v>
      </c>
      <c r="Q98" s="81"/>
      <c r="R98" s="82"/>
      <c r="S98" s="81">
        <f>SUM(T98,U98)</f>
        <v>0</v>
      </c>
      <c r="T98" s="81"/>
      <c r="U98" s="82"/>
      <c r="V98" s="71"/>
      <c r="W98" s="79"/>
    </row>
    <row r="99" spans="1:23" ht="21">
      <c r="A99" s="85">
        <v>4520</v>
      </c>
      <c r="B99" s="86" t="s">
        <v>617</v>
      </c>
      <c r="C99" s="85" t="s">
        <v>247</v>
      </c>
      <c r="D99" s="87">
        <f aca="true" t="shared" si="64" ref="D99:L99">SUM(D101:D102)</f>
        <v>0</v>
      </c>
      <c r="E99" s="87">
        <f t="shared" si="64"/>
        <v>0</v>
      </c>
      <c r="F99" s="87">
        <f t="shared" si="64"/>
        <v>0</v>
      </c>
      <c r="G99" s="87">
        <f t="shared" si="64"/>
        <v>0</v>
      </c>
      <c r="H99" s="87">
        <f t="shared" si="64"/>
        <v>0</v>
      </c>
      <c r="I99" s="87">
        <f t="shared" si="64"/>
        <v>0</v>
      </c>
      <c r="J99" s="87">
        <f t="shared" si="64"/>
        <v>0</v>
      </c>
      <c r="K99" s="87">
        <f t="shared" si="64"/>
        <v>0</v>
      </c>
      <c r="L99" s="87">
        <f t="shared" si="64"/>
        <v>0</v>
      </c>
      <c r="M99" s="75">
        <f t="shared" si="42"/>
        <v>0</v>
      </c>
      <c r="N99" s="75">
        <f>K99-H99</f>
        <v>0</v>
      </c>
      <c r="O99" s="75">
        <f t="shared" si="44"/>
        <v>0</v>
      </c>
      <c r="P99" s="87">
        <f aca="true" t="shared" si="65" ref="P99:U99">SUM(P101:P102)</f>
        <v>0</v>
      </c>
      <c r="Q99" s="87">
        <f t="shared" si="65"/>
        <v>0</v>
      </c>
      <c r="R99" s="87">
        <f t="shared" si="65"/>
        <v>0</v>
      </c>
      <c r="S99" s="87">
        <f t="shared" si="65"/>
        <v>0</v>
      </c>
      <c r="T99" s="87">
        <f t="shared" si="65"/>
        <v>0</v>
      </c>
      <c r="U99" s="87">
        <f t="shared" si="65"/>
        <v>0</v>
      </c>
      <c r="V99" s="71"/>
      <c r="W99" s="79"/>
    </row>
    <row r="100" spans="1:23" ht="10.5">
      <c r="A100" s="60"/>
      <c r="B100" s="59" t="s">
        <v>344</v>
      </c>
      <c r="C100" s="60"/>
      <c r="D100" s="83"/>
      <c r="E100" s="83"/>
      <c r="F100" s="84"/>
      <c r="G100" s="83"/>
      <c r="H100" s="83"/>
      <c r="I100" s="84"/>
      <c r="J100" s="83"/>
      <c r="K100" s="83"/>
      <c r="L100" s="84"/>
      <c r="M100" s="75"/>
      <c r="N100" s="75"/>
      <c r="O100" s="75"/>
      <c r="P100" s="83"/>
      <c r="Q100" s="83"/>
      <c r="R100" s="84"/>
      <c r="S100" s="83"/>
      <c r="T100" s="83"/>
      <c r="U100" s="84"/>
      <c r="V100" s="71"/>
      <c r="W100" s="79"/>
    </row>
    <row r="101" spans="1:23" ht="21">
      <c r="A101" s="60">
        <v>4521</v>
      </c>
      <c r="B101" s="59" t="s">
        <v>618</v>
      </c>
      <c r="C101" s="60" t="s">
        <v>619</v>
      </c>
      <c r="D101" s="81">
        <f>SUM(E101,F101)</f>
        <v>0</v>
      </c>
      <c r="E101" s="81"/>
      <c r="F101" s="82"/>
      <c r="G101" s="81">
        <f>SUM(H101,I101)</f>
        <v>0</v>
      </c>
      <c r="H101" s="81"/>
      <c r="I101" s="82"/>
      <c r="J101" s="81">
        <f>SUM(K101,L101)</f>
        <v>0</v>
      </c>
      <c r="K101" s="81"/>
      <c r="L101" s="82"/>
      <c r="M101" s="75">
        <f t="shared" si="42"/>
        <v>0</v>
      </c>
      <c r="N101" s="75">
        <f>K101-H101</f>
        <v>0</v>
      </c>
      <c r="O101" s="75">
        <f t="shared" si="44"/>
        <v>0</v>
      </c>
      <c r="P101" s="81">
        <f>SUM(Q101,R101)</f>
        <v>0</v>
      </c>
      <c r="Q101" s="81"/>
      <c r="R101" s="82"/>
      <c r="S101" s="81">
        <f>SUM(T101,U101)</f>
        <v>0</v>
      </c>
      <c r="T101" s="81"/>
      <c r="U101" s="82"/>
      <c r="V101" s="71"/>
      <c r="W101" s="79"/>
    </row>
    <row r="102" spans="1:23" ht="21">
      <c r="A102" s="60">
        <v>4522</v>
      </c>
      <c r="B102" s="59" t="s">
        <v>620</v>
      </c>
      <c r="C102" s="60" t="s">
        <v>621</v>
      </c>
      <c r="D102" s="81">
        <f>SUM(E102,F102)</f>
        <v>0</v>
      </c>
      <c r="E102" s="81"/>
      <c r="F102" s="82"/>
      <c r="G102" s="81">
        <f>SUM(H102,I102)</f>
        <v>0</v>
      </c>
      <c r="H102" s="81"/>
      <c r="I102" s="82"/>
      <c r="J102" s="81">
        <f>SUM(K102,L102)</f>
        <v>0</v>
      </c>
      <c r="K102" s="81"/>
      <c r="L102" s="82"/>
      <c r="M102" s="75">
        <f t="shared" si="42"/>
        <v>0</v>
      </c>
      <c r="N102" s="75">
        <f>K102-H102</f>
        <v>0</v>
      </c>
      <c r="O102" s="75">
        <f t="shared" si="44"/>
        <v>0</v>
      </c>
      <c r="P102" s="81">
        <f>SUM(Q102,R102)</f>
        <v>0</v>
      </c>
      <c r="Q102" s="81"/>
      <c r="R102" s="82"/>
      <c r="S102" s="81">
        <f>SUM(T102,U102)</f>
        <v>0</v>
      </c>
      <c r="T102" s="81"/>
      <c r="U102" s="82"/>
      <c r="V102" s="71"/>
      <c r="W102" s="79"/>
    </row>
    <row r="103" spans="1:23" ht="21">
      <c r="A103" s="85">
        <v>4530</v>
      </c>
      <c r="B103" s="86" t="s">
        <v>622</v>
      </c>
      <c r="C103" s="85" t="s">
        <v>247</v>
      </c>
      <c r="D103" s="87">
        <f aca="true" t="shared" si="66" ref="D103:L103">SUM(D105:D107)</f>
        <v>380</v>
      </c>
      <c r="E103" s="87">
        <f t="shared" si="66"/>
        <v>380</v>
      </c>
      <c r="F103" s="87">
        <f t="shared" si="66"/>
        <v>0</v>
      </c>
      <c r="G103" s="87">
        <f t="shared" si="66"/>
        <v>3000</v>
      </c>
      <c r="H103" s="87">
        <f t="shared" si="66"/>
        <v>3000</v>
      </c>
      <c r="I103" s="87">
        <f t="shared" si="66"/>
        <v>0</v>
      </c>
      <c r="J103" s="87">
        <f t="shared" si="66"/>
        <v>3000</v>
      </c>
      <c r="K103" s="87">
        <f t="shared" si="66"/>
        <v>3000</v>
      </c>
      <c r="L103" s="87">
        <f t="shared" si="66"/>
        <v>0</v>
      </c>
      <c r="M103" s="75">
        <f t="shared" si="42"/>
        <v>0</v>
      </c>
      <c r="N103" s="75">
        <f>K103-H103</f>
        <v>0</v>
      </c>
      <c r="O103" s="75">
        <f t="shared" si="44"/>
        <v>0</v>
      </c>
      <c r="P103" s="87">
        <f aca="true" t="shared" si="67" ref="P103:U103">SUM(P105:P107)</f>
        <v>3000</v>
      </c>
      <c r="Q103" s="87">
        <f t="shared" si="67"/>
        <v>3000</v>
      </c>
      <c r="R103" s="87">
        <f t="shared" si="67"/>
        <v>0</v>
      </c>
      <c r="S103" s="87">
        <f t="shared" si="67"/>
        <v>3000</v>
      </c>
      <c r="T103" s="87">
        <f t="shared" si="67"/>
        <v>3000</v>
      </c>
      <c r="U103" s="87">
        <f t="shared" si="67"/>
        <v>0</v>
      </c>
      <c r="V103" s="71"/>
      <c r="W103" s="79"/>
    </row>
    <row r="104" spans="1:23" ht="10.5">
      <c r="A104" s="60"/>
      <c r="B104" s="59" t="s">
        <v>344</v>
      </c>
      <c r="C104" s="60"/>
      <c r="D104" s="83"/>
      <c r="E104" s="83"/>
      <c r="F104" s="84"/>
      <c r="G104" s="83"/>
      <c r="H104" s="83"/>
      <c r="I104" s="84"/>
      <c r="J104" s="83"/>
      <c r="K104" s="83"/>
      <c r="L104" s="84"/>
      <c r="M104" s="75"/>
      <c r="N104" s="75"/>
      <c r="O104" s="75"/>
      <c r="P104" s="83"/>
      <c r="Q104" s="83"/>
      <c r="R104" s="84"/>
      <c r="S104" s="83"/>
      <c r="T104" s="83"/>
      <c r="U104" s="84"/>
      <c r="V104" s="71"/>
      <c r="W104" s="79"/>
    </row>
    <row r="105" spans="1:23" ht="21">
      <c r="A105" s="60">
        <v>4531</v>
      </c>
      <c r="B105" s="59" t="s">
        <v>623</v>
      </c>
      <c r="C105" s="60" t="s">
        <v>276</v>
      </c>
      <c r="D105" s="81">
        <f>SUM(E105,F105)</f>
        <v>380</v>
      </c>
      <c r="E105" s="81">
        <v>380</v>
      </c>
      <c r="F105" s="82"/>
      <c r="G105" s="81">
        <f>SUM(H105,I105)</f>
        <v>2000</v>
      </c>
      <c r="H105" s="81">
        <v>2000</v>
      </c>
      <c r="I105" s="82"/>
      <c r="J105" s="81">
        <f>SUM(K105,L105)</f>
        <v>2000</v>
      </c>
      <c r="K105" s="81">
        <v>2000</v>
      </c>
      <c r="L105" s="82"/>
      <c r="M105" s="75">
        <f t="shared" si="42"/>
        <v>0</v>
      </c>
      <c r="N105" s="75">
        <f aca="true" t="shared" si="68" ref="N105:N111">K105-H105</f>
        <v>0</v>
      </c>
      <c r="O105" s="75">
        <f t="shared" si="44"/>
        <v>0</v>
      </c>
      <c r="P105" s="81">
        <f>SUM(Q105,R105)</f>
        <v>3000</v>
      </c>
      <c r="Q105" s="81">
        <v>3000</v>
      </c>
      <c r="R105" s="82"/>
      <c r="S105" s="81">
        <f>SUM(T105,U105)</f>
        <v>3000</v>
      </c>
      <c r="T105" s="81">
        <v>3000</v>
      </c>
      <c r="U105" s="82"/>
      <c r="V105" s="71"/>
      <c r="W105" s="79"/>
    </row>
    <row r="106" spans="1:23" ht="21">
      <c r="A106" s="60">
        <v>4532</v>
      </c>
      <c r="B106" s="59" t="s">
        <v>624</v>
      </c>
      <c r="C106" s="60" t="s">
        <v>277</v>
      </c>
      <c r="D106" s="81">
        <f>SUM(E106,F106)</f>
        <v>0</v>
      </c>
      <c r="E106" s="81"/>
      <c r="F106" s="81"/>
      <c r="G106" s="81">
        <f>SUM(H106,I106)</f>
        <v>0</v>
      </c>
      <c r="H106" s="81"/>
      <c r="I106" s="81"/>
      <c r="J106" s="81">
        <f>SUM(K106,L106)</f>
        <v>0</v>
      </c>
      <c r="K106" s="81"/>
      <c r="L106" s="81"/>
      <c r="M106" s="75">
        <f t="shared" si="42"/>
        <v>0</v>
      </c>
      <c r="N106" s="75">
        <f t="shared" si="68"/>
        <v>0</v>
      </c>
      <c r="O106" s="75">
        <f t="shared" si="44"/>
        <v>0</v>
      </c>
      <c r="P106" s="81">
        <f>SUM(Q106,R106)</f>
        <v>0</v>
      </c>
      <c r="Q106" s="81"/>
      <c r="R106" s="81"/>
      <c r="S106" s="81">
        <f>SUM(T106,U106)</f>
        <v>0</v>
      </c>
      <c r="T106" s="81"/>
      <c r="U106" s="81"/>
      <c r="V106" s="71"/>
      <c r="W106" s="79"/>
    </row>
    <row r="107" spans="1:23" ht="21">
      <c r="A107" s="85">
        <v>4533</v>
      </c>
      <c r="B107" s="86" t="s">
        <v>625</v>
      </c>
      <c r="C107" s="85" t="s">
        <v>278</v>
      </c>
      <c r="D107" s="87">
        <f aca="true" t="shared" si="69" ref="D107:L107">SUM(D108,D109,D110)</f>
        <v>0</v>
      </c>
      <c r="E107" s="87">
        <f t="shared" si="69"/>
        <v>0</v>
      </c>
      <c r="F107" s="87">
        <f t="shared" si="69"/>
        <v>0</v>
      </c>
      <c r="G107" s="87">
        <f t="shared" si="69"/>
        <v>1000</v>
      </c>
      <c r="H107" s="87">
        <f t="shared" si="69"/>
        <v>1000</v>
      </c>
      <c r="I107" s="87">
        <f t="shared" si="69"/>
        <v>0</v>
      </c>
      <c r="J107" s="87">
        <f t="shared" si="69"/>
        <v>1000</v>
      </c>
      <c r="K107" s="87">
        <f t="shared" si="69"/>
        <v>1000</v>
      </c>
      <c r="L107" s="87">
        <f t="shared" si="69"/>
        <v>0</v>
      </c>
      <c r="M107" s="75">
        <f t="shared" si="42"/>
        <v>0</v>
      </c>
      <c r="N107" s="75">
        <f t="shared" si="68"/>
        <v>0</v>
      </c>
      <c r="O107" s="75">
        <f t="shared" si="44"/>
        <v>0</v>
      </c>
      <c r="P107" s="87">
        <f aca="true" t="shared" si="70" ref="P107:U107">SUM(P108,P109,P110)</f>
        <v>0</v>
      </c>
      <c r="Q107" s="87">
        <f t="shared" si="70"/>
        <v>0</v>
      </c>
      <c r="R107" s="87">
        <f t="shared" si="70"/>
        <v>0</v>
      </c>
      <c r="S107" s="87">
        <f t="shared" si="70"/>
        <v>0</v>
      </c>
      <c r="T107" s="87">
        <f t="shared" si="70"/>
        <v>0</v>
      </c>
      <c r="U107" s="87">
        <f t="shared" si="70"/>
        <v>0</v>
      </c>
      <c r="V107" s="71"/>
      <c r="W107" s="79"/>
    </row>
    <row r="108" spans="1:23" ht="10.5">
      <c r="A108" s="60">
        <v>4534</v>
      </c>
      <c r="B108" s="59" t="s">
        <v>626</v>
      </c>
      <c r="C108" s="60"/>
      <c r="D108" s="81">
        <f>SUM(E108,F108)</f>
        <v>0</v>
      </c>
      <c r="E108" s="81"/>
      <c r="F108" s="82"/>
      <c r="G108" s="81">
        <f>SUM(H108,I108)</f>
        <v>0</v>
      </c>
      <c r="H108" s="81"/>
      <c r="I108" s="82"/>
      <c r="J108" s="81">
        <f>SUM(K108,L108)</f>
        <v>0</v>
      </c>
      <c r="K108" s="81"/>
      <c r="L108" s="82"/>
      <c r="M108" s="75">
        <f t="shared" si="42"/>
        <v>0</v>
      </c>
      <c r="N108" s="75">
        <f t="shared" si="68"/>
        <v>0</v>
      </c>
      <c r="O108" s="75">
        <f t="shared" si="44"/>
        <v>0</v>
      </c>
      <c r="P108" s="81">
        <f>SUM(Q108,R108)</f>
        <v>0</v>
      </c>
      <c r="Q108" s="81"/>
      <c r="R108" s="82"/>
      <c r="S108" s="81">
        <f>SUM(T108,U108)</f>
        <v>0</v>
      </c>
      <c r="T108" s="81"/>
      <c r="U108" s="82"/>
      <c r="V108" s="71"/>
      <c r="W108" s="79"/>
    </row>
    <row r="109" spans="1:23" ht="10.5">
      <c r="A109" s="60">
        <v>4535</v>
      </c>
      <c r="B109" s="59" t="s">
        <v>627</v>
      </c>
      <c r="C109" s="60"/>
      <c r="D109" s="81">
        <f>SUM(E109,F109)</f>
        <v>0</v>
      </c>
      <c r="E109" s="81"/>
      <c r="F109" s="82"/>
      <c r="G109" s="81">
        <f>SUM(H109,I109)</f>
        <v>0</v>
      </c>
      <c r="H109" s="81"/>
      <c r="I109" s="82"/>
      <c r="J109" s="81">
        <f>SUM(K109,L109)</f>
        <v>0</v>
      </c>
      <c r="K109" s="81"/>
      <c r="L109" s="82"/>
      <c r="M109" s="75">
        <f t="shared" si="42"/>
        <v>0</v>
      </c>
      <c r="N109" s="75">
        <f t="shared" si="68"/>
        <v>0</v>
      </c>
      <c r="O109" s="75">
        <f t="shared" si="44"/>
        <v>0</v>
      </c>
      <c r="P109" s="81">
        <f>SUM(Q109,R109)</f>
        <v>0</v>
      </c>
      <c r="Q109" s="81"/>
      <c r="R109" s="82"/>
      <c r="S109" s="81">
        <f>SUM(T109,U109)</f>
        <v>0</v>
      </c>
      <c r="T109" s="81"/>
      <c r="U109" s="82"/>
      <c r="V109" s="71"/>
      <c r="W109" s="79"/>
    </row>
    <row r="110" spans="1:23" ht="10.5">
      <c r="A110" s="85">
        <v>4536</v>
      </c>
      <c r="B110" s="86" t="s">
        <v>628</v>
      </c>
      <c r="C110" s="85"/>
      <c r="D110" s="87">
        <f>SUM(E110,F110)</f>
        <v>0</v>
      </c>
      <c r="E110" s="87">
        <f>0-SUM(E109,E112)</f>
        <v>0</v>
      </c>
      <c r="F110" s="87">
        <f>0-SUM(F109,F112)</f>
        <v>0</v>
      </c>
      <c r="G110" s="87">
        <f>SUM(H110,I110)</f>
        <v>1000</v>
      </c>
      <c r="H110" s="87">
        <v>1000</v>
      </c>
      <c r="I110" s="87">
        <f>0-SUM(I109,I112)</f>
        <v>0</v>
      </c>
      <c r="J110" s="87">
        <f>SUM(K110,L110)</f>
        <v>1000</v>
      </c>
      <c r="K110" s="87">
        <v>1000</v>
      </c>
      <c r="L110" s="87">
        <f>0-SUM(L109,L112)</f>
        <v>0</v>
      </c>
      <c r="M110" s="75">
        <f t="shared" si="42"/>
        <v>0</v>
      </c>
      <c r="N110" s="75">
        <f t="shared" si="68"/>
        <v>0</v>
      </c>
      <c r="O110" s="75">
        <f t="shared" si="44"/>
        <v>0</v>
      </c>
      <c r="P110" s="87">
        <f>SUM(Q110,R110)</f>
        <v>0</v>
      </c>
      <c r="Q110" s="87">
        <f>0-SUM(Q109,Q112)</f>
        <v>0</v>
      </c>
      <c r="R110" s="87">
        <f>0-SUM(R109,R112)</f>
        <v>0</v>
      </c>
      <c r="S110" s="87">
        <f>SUM(T110,U110)</f>
        <v>0</v>
      </c>
      <c r="T110" s="87">
        <f>0-SUM(T109,T112)</f>
        <v>0</v>
      </c>
      <c r="U110" s="87">
        <f>0-SUM(U109,U112)</f>
        <v>0</v>
      </c>
      <c r="V110" s="71"/>
      <c r="W110" s="79"/>
    </row>
    <row r="111" spans="1:23" ht="21">
      <c r="A111" s="85">
        <v>4540</v>
      </c>
      <c r="B111" s="86" t="s">
        <v>629</v>
      </c>
      <c r="C111" s="85" t="s">
        <v>247</v>
      </c>
      <c r="D111" s="87">
        <f aca="true" t="shared" si="71" ref="D111:L111">SUM(D113:D115)</f>
        <v>2800</v>
      </c>
      <c r="E111" s="87">
        <f t="shared" si="71"/>
        <v>2800</v>
      </c>
      <c r="F111" s="87">
        <f t="shared" si="71"/>
        <v>0</v>
      </c>
      <c r="G111" s="87">
        <f t="shared" si="71"/>
        <v>5000</v>
      </c>
      <c r="H111" s="87">
        <f t="shared" si="71"/>
        <v>5000</v>
      </c>
      <c r="I111" s="87">
        <f t="shared" si="71"/>
        <v>0</v>
      </c>
      <c r="J111" s="87">
        <f t="shared" si="71"/>
        <v>5000</v>
      </c>
      <c r="K111" s="87">
        <f t="shared" si="71"/>
        <v>5000</v>
      </c>
      <c r="L111" s="87">
        <f t="shared" si="71"/>
        <v>0</v>
      </c>
      <c r="M111" s="75">
        <f t="shared" si="42"/>
        <v>0</v>
      </c>
      <c r="N111" s="75">
        <f t="shared" si="68"/>
        <v>0</v>
      </c>
      <c r="O111" s="75">
        <f t="shared" si="44"/>
        <v>0</v>
      </c>
      <c r="P111" s="87">
        <f aca="true" t="shared" si="72" ref="P111:U111">SUM(P113:P115)</f>
        <v>4000</v>
      </c>
      <c r="Q111" s="87">
        <f t="shared" si="72"/>
        <v>4000</v>
      </c>
      <c r="R111" s="87">
        <f t="shared" si="72"/>
        <v>0</v>
      </c>
      <c r="S111" s="87">
        <f t="shared" si="72"/>
        <v>4000</v>
      </c>
      <c r="T111" s="87">
        <f t="shared" si="72"/>
        <v>4000</v>
      </c>
      <c r="U111" s="87">
        <f t="shared" si="72"/>
        <v>0</v>
      </c>
      <c r="V111" s="71"/>
      <c r="W111" s="79"/>
    </row>
    <row r="112" spans="1:23" ht="10.5">
      <c r="A112" s="60"/>
      <c r="B112" s="59" t="s">
        <v>344</v>
      </c>
      <c r="C112" s="60"/>
      <c r="D112" s="83"/>
      <c r="E112" s="83"/>
      <c r="F112" s="84"/>
      <c r="G112" s="83"/>
      <c r="H112" s="83"/>
      <c r="I112" s="84"/>
      <c r="J112" s="83"/>
      <c r="K112" s="83"/>
      <c r="L112" s="84"/>
      <c r="M112" s="75"/>
      <c r="N112" s="75"/>
      <c r="O112" s="75"/>
      <c r="P112" s="83"/>
      <c r="Q112" s="83"/>
      <c r="R112" s="84"/>
      <c r="S112" s="83"/>
      <c r="T112" s="83"/>
      <c r="U112" s="84"/>
      <c r="V112" s="71"/>
      <c r="W112" s="79"/>
    </row>
    <row r="113" spans="1:23" ht="21">
      <c r="A113" s="60">
        <v>4541</v>
      </c>
      <c r="B113" s="59" t="s">
        <v>630</v>
      </c>
      <c r="C113" s="60" t="s">
        <v>631</v>
      </c>
      <c r="D113" s="81">
        <f>SUM(E113,F113)</f>
        <v>0</v>
      </c>
      <c r="E113" s="81"/>
      <c r="F113" s="82"/>
      <c r="G113" s="81">
        <f>SUM(H113,I113)</f>
        <v>0</v>
      </c>
      <c r="H113" s="81"/>
      <c r="I113" s="82"/>
      <c r="J113" s="81">
        <f>SUM(K113,L113)</f>
        <v>0</v>
      </c>
      <c r="K113" s="81"/>
      <c r="L113" s="82"/>
      <c r="M113" s="75">
        <f t="shared" si="42"/>
        <v>0</v>
      </c>
      <c r="N113" s="75">
        <f aca="true" t="shared" si="73" ref="N113:N119">K113-H113</f>
        <v>0</v>
      </c>
      <c r="O113" s="75">
        <f t="shared" si="44"/>
        <v>0</v>
      </c>
      <c r="P113" s="81">
        <f>SUM(Q113,R113)</f>
        <v>0</v>
      </c>
      <c r="Q113" s="81"/>
      <c r="R113" s="82"/>
      <c r="S113" s="81">
        <f>SUM(T113,U113)</f>
        <v>0</v>
      </c>
      <c r="T113" s="81"/>
      <c r="U113" s="82"/>
      <c r="V113" s="71"/>
      <c r="W113" s="79"/>
    </row>
    <row r="114" spans="1:23" ht="21">
      <c r="A114" s="60">
        <v>4542</v>
      </c>
      <c r="B114" s="59" t="s">
        <v>632</v>
      </c>
      <c r="C114" s="60" t="s">
        <v>633</v>
      </c>
      <c r="D114" s="81">
        <f>SUM(E114,F114)</f>
        <v>0</v>
      </c>
      <c r="E114" s="81"/>
      <c r="F114" s="82"/>
      <c r="G114" s="81">
        <f>SUM(H114,I114)</f>
        <v>0</v>
      </c>
      <c r="H114" s="81"/>
      <c r="I114" s="82"/>
      <c r="J114" s="81">
        <f>SUM(K114,L114)</f>
        <v>0</v>
      </c>
      <c r="K114" s="81"/>
      <c r="L114" s="82"/>
      <c r="M114" s="75">
        <f t="shared" si="42"/>
        <v>0</v>
      </c>
      <c r="N114" s="75">
        <f t="shared" si="73"/>
        <v>0</v>
      </c>
      <c r="O114" s="75">
        <f t="shared" si="44"/>
        <v>0</v>
      </c>
      <c r="P114" s="81">
        <f>SUM(Q114,R114)</f>
        <v>0</v>
      </c>
      <c r="Q114" s="81"/>
      <c r="R114" s="82"/>
      <c r="S114" s="81">
        <f>SUM(T114,U114)</f>
        <v>0</v>
      </c>
      <c r="T114" s="81"/>
      <c r="U114" s="82"/>
      <c r="V114" s="71"/>
      <c r="W114" s="79"/>
    </row>
    <row r="115" spans="1:23" ht="21">
      <c r="A115" s="85">
        <v>4543</v>
      </c>
      <c r="B115" s="86" t="s">
        <v>634</v>
      </c>
      <c r="C115" s="85" t="s">
        <v>279</v>
      </c>
      <c r="D115" s="87">
        <f aca="true" t="shared" si="74" ref="D115:L115">SUM(D116,D117,D118)</f>
        <v>2800</v>
      </c>
      <c r="E115" s="87">
        <f t="shared" si="74"/>
        <v>2800</v>
      </c>
      <c r="F115" s="87">
        <f t="shared" si="74"/>
        <v>0</v>
      </c>
      <c r="G115" s="87">
        <v>5000</v>
      </c>
      <c r="H115" s="87">
        <v>5000</v>
      </c>
      <c r="I115" s="87">
        <f t="shared" si="74"/>
        <v>0</v>
      </c>
      <c r="J115" s="87">
        <f t="shared" si="74"/>
        <v>5000</v>
      </c>
      <c r="K115" s="87">
        <f t="shared" si="74"/>
        <v>5000</v>
      </c>
      <c r="L115" s="87">
        <f t="shared" si="74"/>
        <v>0</v>
      </c>
      <c r="M115" s="75">
        <f t="shared" si="42"/>
        <v>0</v>
      </c>
      <c r="N115" s="75">
        <f t="shared" si="73"/>
        <v>0</v>
      </c>
      <c r="O115" s="75">
        <f t="shared" si="44"/>
        <v>0</v>
      </c>
      <c r="P115" s="87">
        <f aca="true" t="shared" si="75" ref="P115:U115">SUM(P116,P117,P118)</f>
        <v>4000</v>
      </c>
      <c r="Q115" s="87">
        <f t="shared" si="75"/>
        <v>4000</v>
      </c>
      <c r="R115" s="87">
        <f t="shared" si="75"/>
        <v>0</v>
      </c>
      <c r="S115" s="87">
        <f t="shared" si="75"/>
        <v>4000</v>
      </c>
      <c r="T115" s="87">
        <f t="shared" si="75"/>
        <v>4000</v>
      </c>
      <c r="U115" s="87">
        <f t="shared" si="75"/>
        <v>0</v>
      </c>
      <c r="V115" s="71"/>
      <c r="W115" s="79"/>
    </row>
    <row r="116" spans="1:23" ht="10.5">
      <c r="A116" s="60">
        <v>4544</v>
      </c>
      <c r="B116" s="59" t="s">
        <v>635</v>
      </c>
      <c r="C116" s="60"/>
      <c r="D116" s="81">
        <f>SUM(E116,F116)</f>
        <v>0</v>
      </c>
      <c r="E116" s="81"/>
      <c r="F116" s="82"/>
      <c r="G116" s="81">
        <f>SUM(H116,I116)</f>
        <v>0</v>
      </c>
      <c r="H116" s="81"/>
      <c r="I116" s="82"/>
      <c r="J116" s="81">
        <f>SUM(K116,L116)</f>
        <v>0</v>
      </c>
      <c r="K116" s="81"/>
      <c r="L116" s="82"/>
      <c r="M116" s="75">
        <f t="shared" si="42"/>
        <v>0</v>
      </c>
      <c r="N116" s="75">
        <f t="shared" si="73"/>
        <v>0</v>
      </c>
      <c r="O116" s="75">
        <f t="shared" si="44"/>
        <v>0</v>
      </c>
      <c r="P116" s="81">
        <f>SUM(Q116,R116)</f>
        <v>0</v>
      </c>
      <c r="Q116" s="81"/>
      <c r="R116" s="82"/>
      <c r="S116" s="81">
        <f>SUM(T116,U116)</f>
        <v>0</v>
      </c>
      <c r="T116" s="81"/>
      <c r="U116" s="82"/>
      <c r="V116" s="71"/>
      <c r="W116" s="79"/>
    </row>
    <row r="117" spans="1:23" ht="10.5">
      <c r="A117" s="60">
        <v>4545</v>
      </c>
      <c r="B117" s="59" t="s">
        <v>627</v>
      </c>
      <c r="C117" s="60"/>
      <c r="D117" s="81">
        <f>SUM(E117,F117)</f>
        <v>0</v>
      </c>
      <c r="E117" s="81"/>
      <c r="F117" s="82"/>
      <c r="G117" s="81">
        <f>SUM(H117,I117)</f>
        <v>0</v>
      </c>
      <c r="H117" s="81"/>
      <c r="I117" s="82"/>
      <c r="J117" s="81">
        <f>SUM(K117,L117)</f>
        <v>0</v>
      </c>
      <c r="K117" s="81"/>
      <c r="L117" s="82"/>
      <c r="M117" s="75">
        <f t="shared" si="42"/>
        <v>0</v>
      </c>
      <c r="N117" s="75">
        <f t="shared" si="73"/>
        <v>0</v>
      </c>
      <c r="O117" s="75">
        <f t="shared" si="44"/>
        <v>0</v>
      </c>
      <c r="P117" s="81">
        <f>SUM(Q117,R117)</f>
        <v>0</v>
      </c>
      <c r="Q117" s="81"/>
      <c r="R117" s="82"/>
      <c r="S117" s="81">
        <f>SUM(T117,U117)</f>
        <v>0</v>
      </c>
      <c r="T117" s="81"/>
      <c r="U117" s="82"/>
      <c r="V117" s="71"/>
      <c r="W117" s="79"/>
    </row>
    <row r="118" spans="1:23" ht="10.5">
      <c r="A118" s="60">
        <v>4546</v>
      </c>
      <c r="B118" s="59" t="s">
        <v>628</v>
      </c>
      <c r="C118" s="60"/>
      <c r="D118" s="81">
        <f>SUM(E118,F118)</f>
        <v>2800</v>
      </c>
      <c r="E118" s="81">
        <v>2800</v>
      </c>
      <c r="F118" s="82"/>
      <c r="G118" s="81">
        <f>SUM(H118,I118)</f>
        <v>4000</v>
      </c>
      <c r="H118" s="81">
        <v>4000</v>
      </c>
      <c r="I118" s="82"/>
      <c r="J118" s="81">
        <f>SUM(K118,L118)</f>
        <v>5000</v>
      </c>
      <c r="K118" s="81">
        <v>5000</v>
      </c>
      <c r="L118" s="82"/>
      <c r="M118" s="75">
        <f t="shared" si="42"/>
        <v>1000</v>
      </c>
      <c r="N118" s="75">
        <f t="shared" si="73"/>
        <v>1000</v>
      </c>
      <c r="O118" s="75">
        <f t="shared" si="44"/>
        <v>0</v>
      </c>
      <c r="P118" s="81">
        <f>SUM(Q118,R118)</f>
        <v>4000</v>
      </c>
      <c r="Q118" s="81">
        <v>4000</v>
      </c>
      <c r="R118" s="82"/>
      <c r="S118" s="81">
        <f>SUM(T118,U118)</f>
        <v>4000</v>
      </c>
      <c r="T118" s="81">
        <v>4000</v>
      </c>
      <c r="U118" s="82"/>
      <c r="V118" s="71"/>
      <c r="W118" s="79"/>
    </row>
    <row r="119" spans="1:23" ht="21">
      <c r="A119" s="85">
        <v>4600</v>
      </c>
      <c r="B119" s="86" t="s">
        <v>636</v>
      </c>
      <c r="C119" s="85" t="s">
        <v>247</v>
      </c>
      <c r="D119" s="87">
        <f aca="true" t="shared" si="76" ref="D119:L119">SUM(D121,D125,D131)</f>
        <v>7960</v>
      </c>
      <c r="E119" s="87">
        <f t="shared" si="76"/>
        <v>7960</v>
      </c>
      <c r="F119" s="87">
        <f t="shared" si="76"/>
        <v>0</v>
      </c>
      <c r="G119" s="87">
        <f t="shared" si="76"/>
        <v>9800</v>
      </c>
      <c r="H119" s="87">
        <f t="shared" si="76"/>
        <v>9800</v>
      </c>
      <c r="I119" s="87">
        <f t="shared" si="76"/>
        <v>0</v>
      </c>
      <c r="J119" s="87">
        <f t="shared" si="76"/>
        <v>16800</v>
      </c>
      <c r="K119" s="87">
        <f t="shared" si="76"/>
        <v>16800</v>
      </c>
      <c r="L119" s="87">
        <f t="shared" si="76"/>
        <v>0</v>
      </c>
      <c r="M119" s="75">
        <f t="shared" si="42"/>
        <v>7000</v>
      </c>
      <c r="N119" s="75">
        <f t="shared" si="73"/>
        <v>7000</v>
      </c>
      <c r="O119" s="75">
        <f t="shared" si="44"/>
        <v>0</v>
      </c>
      <c r="P119" s="87">
        <f aca="true" t="shared" si="77" ref="P119:U119">SUM(P121,P125,P131)</f>
        <v>17000</v>
      </c>
      <c r="Q119" s="87">
        <f t="shared" si="77"/>
        <v>17000</v>
      </c>
      <c r="R119" s="87">
        <f t="shared" si="77"/>
        <v>0</v>
      </c>
      <c r="S119" s="87">
        <f t="shared" si="77"/>
        <v>19000</v>
      </c>
      <c r="T119" s="87">
        <f t="shared" si="77"/>
        <v>19000</v>
      </c>
      <c r="U119" s="87">
        <f t="shared" si="77"/>
        <v>0</v>
      </c>
      <c r="V119" s="71"/>
      <c r="W119" s="79"/>
    </row>
    <row r="120" spans="1:23" ht="10.5">
      <c r="A120" s="60"/>
      <c r="B120" s="59" t="s">
        <v>529</v>
      </c>
      <c r="C120" s="60"/>
      <c r="D120" s="83"/>
      <c r="E120" s="83"/>
      <c r="F120" s="84"/>
      <c r="G120" s="83"/>
      <c r="H120" s="83"/>
      <c r="I120" s="84"/>
      <c r="J120" s="83"/>
      <c r="K120" s="83"/>
      <c r="L120" s="84"/>
      <c r="M120" s="75"/>
      <c r="N120" s="75"/>
      <c r="O120" s="75"/>
      <c r="P120" s="83"/>
      <c r="Q120" s="83"/>
      <c r="R120" s="84"/>
      <c r="S120" s="83"/>
      <c r="T120" s="83"/>
      <c r="U120" s="84"/>
      <c r="V120" s="71"/>
      <c r="W120" s="79"/>
    </row>
    <row r="121" spans="1:23" ht="10.5">
      <c r="A121" s="85">
        <v>4610</v>
      </c>
      <c r="B121" s="86" t="s">
        <v>637</v>
      </c>
      <c r="C121" s="85"/>
      <c r="D121" s="87">
        <f aca="true" t="shared" si="78" ref="D121:L121">SUM(D123:D124)</f>
        <v>0</v>
      </c>
      <c r="E121" s="87">
        <f t="shared" si="78"/>
        <v>0</v>
      </c>
      <c r="F121" s="87">
        <f t="shared" si="78"/>
        <v>0</v>
      </c>
      <c r="G121" s="87">
        <f t="shared" si="78"/>
        <v>0</v>
      </c>
      <c r="H121" s="87">
        <f t="shared" si="78"/>
        <v>0</v>
      </c>
      <c r="I121" s="87">
        <f t="shared" si="78"/>
        <v>0</v>
      </c>
      <c r="J121" s="87">
        <f t="shared" si="78"/>
        <v>0</v>
      </c>
      <c r="K121" s="87">
        <f t="shared" si="78"/>
        <v>0</v>
      </c>
      <c r="L121" s="87">
        <f t="shared" si="78"/>
        <v>0</v>
      </c>
      <c r="M121" s="75">
        <f t="shared" si="42"/>
        <v>0</v>
      </c>
      <c r="N121" s="75">
        <f>K121-H121</f>
        <v>0</v>
      </c>
      <c r="O121" s="75">
        <f t="shared" si="44"/>
        <v>0</v>
      </c>
      <c r="P121" s="87">
        <f aca="true" t="shared" si="79" ref="P121:U121">SUM(P123:P124)</f>
        <v>0</v>
      </c>
      <c r="Q121" s="87">
        <f t="shared" si="79"/>
        <v>0</v>
      </c>
      <c r="R121" s="87">
        <f t="shared" si="79"/>
        <v>0</v>
      </c>
      <c r="S121" s="87">
        <f t="shared" si="79"/>
        <v>0</v>
      </c>
      <c r="T121" s="87">
        <f t="shared" si="79"/>
        <v>0</v>
      </c>
      <c r="U121" s="87">
        <f t="shared" si="79"/>
        <v>0</v>
      </c>
      <c r="V121" s="71"/>
      <c r="W121" s="79"/>
    </row>
    <row r="122" spans="1:23" ht="10.5">
      <c r="A122" s="60"/>
      <c r="B122" s="59" t="s">
        <v>529</v>
      </c>
      <c r="C122" s="60"/>
      <c r="D122" s="83"/>
      <c r="E122" s="83"/>
      <c r="F122" s="84"/>
      <c r="G122" s="83"/>
      <c r="H122" s="83"/>
      <c r="I122" s="84"/>
      <c r="J122" s="83"/>
      <c r="K122" s="83"/>
      <c r="L122" s="84"/>
      <c r="M122" s="75"/>
      <c r="N122" s="75"/>
      <c r="O122" s="75"/>
      <c r="P122" s="83"/>
      <c r="Q122" s="83"/>
      <c r="R122" s="84"/>
      <c r="S122" s="83"/>
      <c r="T122" s="83"/>
      <c r="U122" s="84"/>
      <c r="V122" s="71"/>
      <c r="W122" s="79"/>
    </row>
    <row r="123" spans="1:23" ht="21">
      <c r="A123" s="60">
        <v>4610</v>
      </c>
      <c r="B123" s="59" t="s">
        <v>638</v>
      </c>
      <c r="C123" s="60" t="s">
        <v>639</v>
      </c>
      <c r="D123" s="81">
        <f>SUM(E123,F123)</f>
        <v>0</v>
      </c>
      <c r="E123" s="81"/>
      <c r="F123" s="82"/>
      <c r="G123" s="81">
        <f>SUM(H123,I123)</f>
        <v>0</v>
      </c>
      <c r="H123" s="81"/>
      <c r="I123" s="82"/>
      <c r="J123" s="81">
        <f>SUM(K123,L123)</f>
        <v>0</v>
      </c>
      <c r="K123" s="81"/>
      <c r="L123" s="82"/>
      <c r="M123" s="75">
        <f aca="true" t="shared" si="80" ref="M123:M186">J123-G123</f>
        <v>0</v>
      </c>
      <c r="N123" s="75">
        <f aca="true" t="shared" si="81" ref="N123:N186">K123-H123</f>
        <v>0</v>
      </c>
      <c r="O123" s="75">
        <f aca="true" t="shared" si="82" ref="O123:O186">L123-I123</f>
        <v>0</v>
      </c>
      <c r="P123" s="81">
        <f>SUM(Q123,R123)</f>
        <v>0</v>
      </c>
      <c r="Q123" s="81"/>
      <c r="R123" s="82"/>
      <c r="S123" s="81">
        <f>SUM(T123,U123)</f>
        <v>0</v>
      </c>
      <c r="T123" s="81"/>
      <c r="U123" s="82"/>
      <c r="V123" s="71"/>
      <c r="W123" s="79"/>
    </row>
    <row r="124" spans="1:23" ht="21">
      <c r="A124" s="60">
        <v>4620</v>
      </c>
      <c r="B124" s="59" t="s">
        <v>640</v>
      </c>
      <c r="C124" s="60" t="s">
        <v>282</v>
      </c>
      <c r="D124" s="81">
        <f>SUM(E124,F124)</f>
        <v>0</v>
      </c>
      <c r="E124" s="81"/>
      <c r="F124" s="82"/>
      <c r="G124" s="81">
        <f>SUM(H124,I124)</f>
        <v>0</v>
      </c>
      <c r="H124" s="81"/>
      <c r="I124" s="82"/>
      <c r="J124" s="81">
        <f>SUM(K124,L124)</f>
        <v>0</v>
      </c>
      <c r="K124" s="81"/>
      <c r="L124" s="82"/>
      <c r="M124" s="75">
        <f t="shared" si="80"/>
        <v>0</v>
      </c>
      <c r="N124" s="75">
        <f t="shared" si="81"/>
        <v>0</v>
      </c>
      <c r="O124" s="75">
        <f t="shared" si="82"/>
        <v>0</v>
      </c>
      <c r="P124" s="81">
        <f>SUM(Q124,R124)</f>
        <v>0</v>
      </c>
      <c r="Q124" s="81"/>
      <c r="R124" s="82"/>
      <c r="S124" s="81">
        <f>SUM(T124,U124)</f>
        <v>0</v>
      </c>
      <c r="T124" s="81"/>
      <c r="U124" s="82"/>
      <c r="V124" s="71"/>
      <c r="W124" s="79"/>
    </row>
    <row r="125" spans="1:23" ht="31.5">
      <c r="A125" s="85">
        <v>4630</v>
      </c>
      <c r="B125" s="86" t="s">
        <v>641</v>
      </c>
      <c r="C125" s="85" t="s">
        <v>247</v>
      </c>
      <c r="D125" s="87">
        <f aca="true" t="shared" si="83" ref="D125:L125">SUM(D127:D130)</f>
        <v>7960</v>
      </c>
      <c r="E125" s="87">
        <f t="shared" si="83"/>
        <v>7960</v>
      </c>
      <c r="F125" s="87">
        <f t="shared" si="83"/>
        <v>0</v>
      </c>
      <c r="G125" s="87">
        <f t="shared" si="83"/>
        <v>9800</v>
      </c>
      <c r="H125" s="87">
        <f t="shared" si="83"/>
        <v>9800</v>
      </c>
      <c r="I125" s="87">
        <f t="shared" si="83"/>
        <v>0</v>
      </c>
      <c r="J125" s="87">
        <f t="shared" si="83"/>
        <v>16800</v>
      </c>
      <c r="K125" s="87">
        <f t="shared" si="83"/>
        <v>16800</v>
      </c>
      <c r="L125" s="87">
        <f t="shared" si="83"/>
        <v>0</v>
      </c>
      <c r="M125" s="75">
        <f t="shared" si="80"/>
        <v>7000</v>
      </c>
      <c r="N125" s="75">
        <f t="shared" si="81"/>
        <v>7000</v>
      </c>
      <c r="O125" s="75">
        <f t="shared" si="82"/>
        <v>0</v>
      </c>
      <c r="P125" s="87">
        <f aca="true" t="shared" si="84" ref="P125:U125">SUM(P127:P130)</f>
        <v>17000</v>
      </c>
      <c r="Q125" s="87">
        <f t="shared" si="84"/>
        <v>17000</v>
      </c>
      <c r="R125" s="87">
        <f t="shared" si="84"/>
        <v>0</v>
      </c>
      <c r="S125" s="87">
        <f t="shared" si="84"/>
        <v>19000</v>
      </c>
      <c r="T125" s="87">
        <f t="shared" si="84"/>
        <v>19000</v>
      </c>
      <c r="U125" s="87">
        <f t="shared" si="84"/>
        <v>0</v>
      </c>
      <c r="V125" s="71"/>
      <c r="W125" s="79"/>
    </row>
    <row r="126" spans="1:23" ht="10.5">
      <c r="A126" s="60"/>
      <c r="B126" s="59" t="s">
        <v>642</v>
      </c>
      <c r="C126" s="60"/>
      <c r="D126" s="83"/>
      <c r="E126" s="83"/>
      <c r="F126" s="84"/>
      <c r="G126" s="83"/>
      <c r="H126" s="83"/>
      <c r="I126" s="84"/>
      <c r="J126" s="83"/>
      <c r="K126" s="83"/>
      <c r="L126" s="84"/>
      <c r="M126" s="75"/>
      <c r="N126" s="75"/>
      <c r="O126" s="75"/>
      <c r="P126" s="83"/>
      <c r="Q126" s="83"/>
      <c r="R126" s="84"/>
      <c r="S126" s="83"/>
      <c r="T126" s="83"/>
      <c r="U126" s="84"/>
      <c r="V126" s="71"/>
      <c r="W126" s="79"/>
    </row>
    <row r="127" spans="1:23" ht="10.5">
      <c r="A127" s="60">
        <v>4631</v>
      </c>
      <c r="B127" s="59" t="s">
        <v>643</v>
      </c>
      <c r="C127" s="60" t="s">
        <v>644</v>
      </c>
      <c r="D127" s="81">
        <f>SUM(E127,F127)</f>
        <v>250</v>
      </c>
      <c r="E127" s="81">
        <v>250</v>
      </c>
      <c r="F127" s="82"/>
      <c r="G127" s="81">
        <f>SUM(H127,I127)</f>
        <v>800</v>
      </c>
      <c r="H127" s="81">
        <v>800</v>
      </c>
      <c r="I127" s="82"/>
      <c r="J127" s="81">
        <f>SUM(K127,L127)</f>
        <v>800</v>
      </c>
      <c r="K127" s="81">
        <v>800</v>
      </c>
      <c r="L127" s="82"/>
      <c r="M127" s="75">
        <f t="shared" si="80"/>
        <v>0</v>
      </c>
      <c r="N127" s="75">
        <f t="shared" si="81"/>
        <v>0</v>
      </c>
      <c r="O127" s="75">
        <f t="shared" si="82"/>
        <v>0</v>
      </c>
      <c r="P127" s="81">
        <f>SUM(Q127,R127)</f>
        <v>1000</v>
      </c>
      <c r="Q127" s="81">
        <v>1000</v>
      </c>
      <c r="R127" s="82"/>
      <c r="S127" s="81">
        <f>SUM(T127,U127)</f>
        <v>1000</v>
      </c>
      <c r="T127" s="81">
        <v>1000</v>
      </c>
      <c r="U127" s="82"/>
      <c r="V127" s="71"/>
      <c r="W127" s="79"/>
    </row>
    <row r="128" spans="1:23" ht="10.5">
      <c r="A128" s="60">
        <v>4632</v>
      </c>
      <c r="B128" s="59" t="s">
        <v>645</v>
      </c>
      <c r="C128" s="60" t="s">
        <v>646</v>
      </c>
      <c r="D128" s="81">
        <f>SUM(E128,F128)</f>
        <v>0</v>
      </c>
      <c r="E128" s="81">
        <v>0</v>
      </c>
      <c r="F128" s="82"/>
      <c r="G128" s="81">
        <f>SUM(H128,I128)</f>
        <v>1000</v>
      </c>
      <c r="H128" s="81">
        <v>1000</v>
      </c>
      <c r="I128" s="82"/>
      <c r="J128" s="81">
        <f>SUM(K128,L128)</f>
        <v>1000</v>
      </c>
      <c r="K128" s="81">
        <v>1000</v>
      </c>
      <c r="L128" s="82"/>
      <c r="M128" s="75">
        <f t="shared" si="80"/>
        <v>0</v>
      </c>
      <c r="N128" s="75">
        <f t="shared" si="81"/>
        <v>0</v>
      </c>
      <c r="O128" s="75">
        <f t="shared" si="82"/>
        <v>0</v>
      </c>
      <c r="P128" s="81">
        <f>SUM(Q128,R128)</f>
        <v>1000</v>
      </c>
      <c r="Q128" s="81">
        <v>1000</v>
      </c>
      <c r="R128" s="82"/>
      <c r="S128" s="81">
        <f>SUM(T128,U128)</f>
        <v>3000</v>
      </c>
      <c r="T128" s="81">
        <v>3000</v>
      </c>
      <c r="U128" s="82"/>
      <c r="V128" s="71"/>
      <c r="W128" s="79"/>
    </row>
    <row r="129" spans="1:23" ht="10.5">
      <c r="A129" s="60">
        <v>4633</v>
      </c>
      <c r="B129" s="59" t="s">
        <v>647</v>
      </c>
      <c r="C129" s="60" t="s">
        <v>280</v>
      </c>
      <c r="D129" s="81">
        <f>SUM(E129,F129)</f>
        <v>0</v>
      </c>
      <c r="E129" s="81"/>
      <c r="F129" s="82"/>
      <c r="G129" s="81">
        <f>SUM(H129,I129)</f>
        <v>0</v>
      </c>
      <c r="H129" s="81"/>
      <c r="I129" s="82"/>
      <c r="J129" s="81">
        <f>SUM(K129,L129)</f>
        <v>0</v>
      </c>
      <c r="K129" s="81"/>
      <c r="L129" s="82"/>
      <c r="M129" s="75">
        <f t="shared" si="80"/>
        <v>0</v>
      </c>
      <c r="N129" s="75">
        <f t="shared" si="81"/>
        <v>0</v>
      </c>
      <c r="O129" s="75">
        <f t="shared" si="82"/>
        <v>0</v>
      </c>
      <c r="P129" s="81">
        <f>SUM(Q129,R129)</f>
        <v>0</v>
      </c>
      <c r="Q129" s="81"/>
      <c r="R129" s="82"/>
      <c r="S129" s="81">
        <f>SUM(T129,U129)</f>
        <v>0</v>
      </c>
      <c r="T129" s="81"/>
      <c r="U129" s="82"/>
      <c r="V129" s="71"/>
      <c r="W129" s="79"/>
    </row>
    <row r="130" spans="1:23" ht="10.5">
      <c r="A130" s="60">
        <v>4634</v>
      </c>
      <c r="B130" s="59" t="s">
        <v>648</v>
      </c>
      <c r="C130" s="60" t="s">
        <v>281</v>
      </c>
      <c r="D130" s="81">
        <f>SUM(E130,F130)</f>
        <v>7710</v>
      </c>
      <c r="E130" s="81">
        <v>7710</v>
      </c>
      <c r="F130" s="82"/>
      <c r="G130" s="81">
        <f>SUM(H130,I130)</f>
        <v>8000</v>
      </c>
      <c r="H130" s="81">
        <v>8000</v>
      </c>
      <c r="I130" s="82"/>
      <c r="J130" s="81">
        <f>SUM(K130,L130)</f>
        <v>15000</v>
      </c>
      <c r="K130" s="81">
        <v>15000</v>
      </c>
      <c r="L130" s="82"/>
      <c r="M130" s="75">
        <f t="shared" si="80"/>
        <v>7000</v>
      </c>
      <c r="N130" s="75">
        <f t="shared" si="81"/>
        <v>7000</v>
      </c>
      <c r="O130" s="75">
        <f t="shared" si="82"/>
        <v>0</v>
      </c>
      <c r="P130" s="81">
        <f>SUM(Q130,R130)</f>
        <v>15000</v>
      </c>
      <c r="Q130" s="81">
        <v>15000</v>
      </c>
      <c r="R130" s="82"/>
      <c r="S130" s="81">
        <f>SUM(T130,U130)</f>
        <v>15000</v>
      </c>
      <c r="T130" s="81">
        <v>15000</v>
      </c>
      <c r="U130" s="82"/>
      <c r="V130" s="71"/>
      <c r="W130" s="79"/>
    </row>
    <row r="131" spans="1:23" ht="10.5">
      <c r="A131" s="85">
        <v>4640</v>
      </c>
      <c r="B131" s="86" t="s">
        <v>649</v>
      </c>
      <c r="C131" s="85" t="s">
        <v>247</v>
      </c>
      <c r="D131" s="87">
        <f aca="true" t="shared" si="85" ref="D131:L131">SUM(D133)</f>
        <v>0</v>
      </c>
      <c r="E131" s="87">
        <f t="shared" si="85"/>
        <v>0</v>
      </c>
      <c r="F131" s="87">
        <f t="shared" si="85"/>
        <v>0</v>
      </c>
      <c r="G131" s="87">
        <f t="shared" si="85"/>
        <v>0</v>
      </c>
      <c r="H131" s="87">
        <f t="shared" si="85"/>
        <v>0</v>
      </c>
      <c r="I131" s="87">
        <f t="shared" si="85"/>
        <v>0</v>
      </c>
      <c r="J131" s="87">
        <f t="shared" si="85"/>
        <v>0</v>
      </c>
      <c r="K131" s="87">
        <f t="shared" si="85"/>
        <v>0</v>
      </c>
      <c r="L131" s="87">
        <f t="shared" si="85"/>
        <v>0</v>
      </c>
      <c r="M131" s="75">
        <f t="shared" si="80"/>
        <v>0</v>
      </c>
      <c r="N131" s="75">
        <f t="shared" si="81"/>
        <v>0</v>
      </c>
      <c r="O131" s="75">
        <f t="shared" si="82"/>
        <v>0</v>
      </c>
      <c r="P131" s="87">
        <f aca="true" t="shared" si="86" ref="P131:U131">SUM(P133)</f>
        <v>0</v>
      </c>
      <c r="Q131" s="87">
        <f t="shared" si="86"/>
        <v>0</v>
      </c>
      <c r="R131" s="87">
        <f t="shared" si="86"/>
        <v>0</v>
      </c>
      <c r="S131" s="87">
        <f t="shared" si="86"/>
        <v>0</v>
      </c>
      <c r="T131" s="87">
        <f t="shared" si="86"/>
        <v>0</v>
      </c>
      <c r="U131" s="87">
        <f t="shared" si="86"/>
        <v>0</v>
      </c>
      <c r="V131" s="71"/>
      <c r="W131" s="79"/>
    </row>
    <row r="132" spans="1:23" ht="10.5">
      <c r="A132" s="60"/>
      <c r="B132" s="59" t="s">
        <v>642</v>
      </c>
      <c r="C132" s="60"/>
      <c r="D132" s="83"/>
      <c r="E132" s="83"/>
      <c r="F132" s="84"/>
      <c r="G132" s="83"/>
      <c r="H132" s="83"/>
      <c r="I132" s="84"/>
      <c r="J132" s="83"/>
      <c r="K132" s="83"/>
      <c r="L132" s="84"/>
      <c r="M132" s="75"/>
      <c r="N132" s="75"/>
      <c r="O132" s="75"/>
      <c r="P132" s="83"/>
      <c r="Q132" s="83"/>
      <c r="R132" s="84"/>
      <c r="S132" s="83"/>
      <c r="T132" s="83"/>
      <c r="U132" s="84"/>
      <c r="V132" s="71"/>
      <c r="W132" s="79"/>
    </row>
    <row r="133" spans="1:23" ht="10.5">
      <c r="A133" s="60">
        <v>4641</v>
      </c>
      <c r="B133" s="59" t="s">
        <v>650</v>
      </c>
      <c r="C133" s="60" t="s">
        <v>651</v>
      </c>
      <c r="D133" s="81">
        <f>SUM(E133,F133)</f>
        <v>0</v>
      </c>
      <c r="E133" s="81"/>
      <c r="F133" s="82"/>
      <c r="G133" s="81">
        <f>SUM(H133,I133)</f>
        <v>0</v>
      </c>
      <c r="H133" s="81"/>
      <c r="I133" s="82"/>
      <c r="J133" s="81">
        <f>SUM(K133,L133)</f>
        <v>0</v>
      </c>
      <c r="K133" s="81"/>
      <c r="L133" s="82"/>
      <c r="M133" s="75">
        <f t="shared" si="80"/>
        <v>0</v>
      </c>
      <c r="N133" s="75">
        <f t="shared" si="81"/>
        <v>0</v>
      </c>
      <c r="O133" s="75">
        <f t="shared" si="82"/>
        <v>0</v>
      </c>
      <c r="P133" s="81">
        <f>SUM(Q133,R133)</f>
        <v>0</v>
      </c>
      <c r="Q133" s="81"/>
      <c r="R133" s="82"/>
      <c r="S133" s="81">
        <f>SUM(T133,U133)</f>
        <v>0</v>
      </c>
      <c r="T133" s="81"/>
      <c r="U133" s="82"/>
      <c r="V133" s="71"/>
      <c r="W133" s="79"/>
    </row>
    <row r="134" spans="1:23" ht="31.5">
      <c r="A134" s="85">
        <v>4700</v>
      </c>
      <c r="B134" s="86" t="s">
        <v>652</v>
      </c>
      <c r="C134" s="85" t="s">
        <v>247</v>
      </c>
      <c r="D134" s="87">
        <f aca="true" t="shared" si="87" ref="D134:L134">SUM(D136,D140,D146,D149,D153,D156,D159)</f>
        <v>1628.3000000000002</v>
      </c>
      <c r="E134" s="87">
        <f t="shared" si="87"/>
        <v>181628.3</v>
      </c>
      <c r="F134" s="87">
        <f t="shared" si="87"/>
        <v>0</v>
      </c>
      <c r="G134" s="87">
        <f t="shared" si="87"/>
        <v>3999.7</v>
      </c>
      <c r="H134" s="87">
        <f t="shared" si="87"/>
        <v>43999.7</v>
      </c>
      <c r="I134" s="87">
        <f t="shared" si="87"/>
        <v>0</v>
      </c>
      <c r="J134" s="87">
        <f t="shared" si="87"/>
        <v>1882</v>
      </c>
      <c r="K134" s="87">
        <f t="shared" si="87"/>
        <v>231880</v>
      </c>
      <c r="L134" s="87">
        <f t="shared" si="87"/>
        <v>0</v>
      </c>
      <c r="M134" s="75">
        <f t="shared" si="80"/>
        <v>-2117.7</v>
      </c>
      <c r="N134" s="75">
        <f t="shared" si="81"/>
        <v>187880.3</v>
      </c>
      <c r="O134" s="75">
        <f t="shared" si="82"/>
        <v>0</v>
      </c>
      <c r="P134" s="87">
        <f aca="true" t="shared" si="88" ref="P134:U134">SUM(P136,P140,P146,P149,P153,P156,P159)</f>
        <v>7150</v>
      </c>
      <c r="Q134" s="87">
        <f t="shared" si="88"/>
        <v>245150</v>
      </c>
      <c r="R134" s="87">
        <f t="shared" si="88"/>
        <v>0</v>
      </c>
      <c r="S134" s="87">
        <f t="shared" si="88"/>
        <v>5150</v>
      </c>
      <c r="T134" s="87">
        <f t="shared" si="88"/>
        <v>265150</v>
      </c>
      <c r="U134" s="87">
        <f t="shared" si="88"/>
        <v>0</v>
      </c>
      <c r="V134" s="71"/>
      <c r="W134" s="79"/>
    </row>
    <row r="135" spans="1:23" ht="10.5">
      <c r="A135" s="60"/>
      <c r="B135" s="59" t="s">
        <v>529</v>
      </c>
      <c r="C135" s="60"/>
      <c r="D135" s="83"/>
      <c r="E135" s="83"/>
      <c r="F135" s="84"/>
      <c r="G135" s="83"/>
      <c r="H135" s="83"/>
      <c r="I135" s="84"/>
      <c r="J135" s="83"/>
      <c r="K135" s="83"/>
      <c r="L135" s="84"/>
      <c r="M135" s="75"/>
      <c r="N135" s="75"/>
      <c r="O135" s="75"/>
      <c r="P135" s="83"/>
      <c r="Q135" s="83"/>
      <c r="R135" s="84"/>
      <c r="S135" s="83"/>
      <c r="T135" s="83"/>
      <c r="U135" s="84"/>
      <c r="V135" s="71"/>
      <c r="W135" s="79"/>
    </row>
    <row r="136" spans="1:23" ht="31.5">
      <c r="A136" s="85">
        <v>4710</v>
      </c>
      <c r="B136" s="86" t="s">
        <v>653</v>
      </c>
      <c r="C136" s="85" t="s">
        <v>247</v>
      </c>
      <c r="D136" s="87">
        <f aca="true" t="shared" si="89" ref="D136:L136">SUM(D138:D139)</f>
        <v>330.4</v>
      </c>
      <c r="E136" s="87">
        <f t="shared" si="89"/>
        <v>330.4</v>
      </c>
      <c r="F136" s="87">
        <f t="shared" si="89"/>
        <v>0</v>
      </c>
      <c r="G136" s="87">
        <f t="shared" si="89"/>
        <v>500</v>
      </c>
      <c r="H136" s="87">
        <f t="shared" si="89"/>
        <v>500</v>
      </c>
      <c r="I136" s="87">
        <f t="shared" si="89"/>
        <v>0</v>
      </c>
      <c r="J136" s="87">
        <f t="shared" si="89"/>
        <v>500</v>
      </c>
      <c r="K136" s="87">
        <f t="shared" si="89"/>
        <v>500</v>
      </c>
      <c r="L136" s="87">
        <f t="shared" si="89"/>
        <v>0</v>
      </c>
      <c r="M136" s="75">
        <f t="shared" si="80"/>
        <v>0</v>
      </c>
      <c r="N136" s="75">
        <f t="shared" si="81"/>
        <v>0</v>
      </c>
      <c r="O136" s="75">
        <f t="shared" si="82"/>
        <v>0</v>
      </c>
      <c r="P136" s="87">
        <f aca="true" t="shared" si="90" ref="P136:U136">SUM(P138:P139)</f>
        <v>2000</v>
      </c>
      <c r="Q136" s="87">
        <f t="shared" si="90"/>
        <v>2000</v>
      </c>
      <c r="R136" s="87">
        <f t="shared" si="90"/>
        <v>0</v>
      </c>
      <c r="S136" s="87">
        <f t="shared" si="90"/>
        <v>2000</v>
      </c>
      <c r="T136" s="87">
        <f t="shared" si="90"/>
        <v>2000</v>
      </c>
      <c r="U136" s="87">
        <f t="shared" si="90"/>
        <v>0</v>
      </c>
      <c r="V136" s="71"/>
      <c r="W136" s="79"/>
    </row>
    <row r="137" spans="1:23" ht="10.5">
      <c r="A137" s="60"/>
      <c r="B137" s="59" t="s">
        <v>642</v>
      </c>
      <c r="C137" s="60"/>
      <c r="D137" s="83"/>
      <c r="E137" s="83"/>
      <c r="F137" s="84"/>
      <c r="G137" s="83"/>
      <c r="H137" s="83"/>
      <c r="I137" s="84"/>
      <c r="J137" s="83"/>
      <c r="K137" s="83"/>
      <c r="L137" s="84"/>
      <c r="M137" s="75"/>
      <c r="N137" s="75"/>
      <c r="O137" s="75"/>
      <c r="P137" s="83"/>
      <c r="Q137" s="83"/>
      <c r="R137" s="84"/>
      <c r="S137" s="83"/>
      <c r="T137" s="83"/>
      <c r="U137" s="84"/>
      <c r="V137" s="71"/>
      <c r="W137" s="79"/>
    </row>
    <row r="138" spans="1:23" ht="31.5">
      <c r="A138" s="60">
        <v>4711</v>
      </c>
      <c r="B138" s="59" t="s">
        <v>654</v>
      </c>
      <c r="C138" s="60" t="s">
        <v>655</v>
      </c>
      <c r="D138" s="81">
        <f>SUM(E138,F138)</f>
        <v>0</v>
      </c>
      <c r="E138" s="81"/>
      <c r="F138" s="82"/>
      <c r="G138" s="81">
        <f>SUM(H138,I138)</f>
        <v>0</v>
      </c>
      <c r="H138" s="81"/>
      <c r="I138" s="82"/>
      <c r="J138" s="81">
        <f>SUM(K138,L138)</f>
        <v>0</v>
      </c>
      <c r="K138" s="81"/>
      <c r="L138" s="82"/>
      <c r="M138" s="75">
        <f t="shared" si="80"/>
        <v>0</v>
      </c>
      <c r="N138" s="75">
        <f t="shared" si="81"/>
        <v>0</v>
      </c>
      <c r="O138" s="75">
        <f t="shared" si="82"/>
        <v>0</v>
      </c>
      <c r="P138" s="81">
        <f>SUM(Q138,R138)</f>
        <v>0</v>
      </c>
      <c r="Q138" s="81"/>
      <c r="R138" s="82"/>
      <c r="S138" s="81">
        <f>SUM(T138,U138)</f>
        <v>0</v>
      </c>
      <c r="T138" s="81"/>
      <c r="U138" s="82"/>
      <c r="V138" s="71"/>
      <c r="W138" s="79"/>
    </row>
    <row r="139" spans="1:23" ht="21">
      <c r="A139" s="60">
        <v>4712</v>
      </c>
      <c r="B139" s="59" t="s">
        <v>656</v>
      </c>
      <c r="C139" s="60" t="s">
        <v>283</v>
      </c>
      <c r="D139" s="81">
        <f>SUM(E139,F139)</f>
        <v>330.4</v>
      </c>
      <c r="E139" s="81">
        <v>330.4</v>
      </c>
      <c r="F139" s="82"/>
      <c r="G139" s="81">
        <f>SUM(H139,I139)</f>
        <v>500</v>
      </c>
      <c r="H139" s="81">
        <v>500</v>
      </c>
      <c r="I139" s="82"/>
      <c r="J139" s="81">
        <f>SUM(K139,L139)</f>
        <v>500</v>
      </c>
      <c r="K139" s="81">
        <v>500</v>
      </c>
      <c r="L139" s="82"/>
      <c r="M139" s="75">
        <f t="shared" si="80"/>
        <v>0</v>
      </c>
      <c r="N139" s="75">
        <f t="shared" si="81"/>
        <v>0</v>
      </c>
      <c r="O139" s="75">
        <f t="shared" si="82"/>
        <v>0</v>
      </c>
      <c r="P139" s="81">
        <f>SUM(Q139,R139)</f>
        <v>2000</v>
      </c>
      <c r="Q139" s="81">
        <v>2000</v>
      </c>
      <c r="R139" s="82"/>
      <c r="S139" s="81">
        <f>SUM(T139,U139)</f>
        <v>2000</v>
      </c>
      <c r="T139" s="81">
        <v>2000</v>
      </c>
      <c r="U139" s="82"/>
      <c r="V139" s="71"/>
      <c r="W139" s="79"/>
    </row>
    <row r="140" spans="1:23" ht="42">
      <c r="A140" s="85">
        <v>4720</v>
      </c>
      <c r="B140" s="86" t="s">
        <v>657</v>
      </c>
      <c r="C140" s="85" t="s">
        <v>247</v>
      </c>
      <c r="D140" s="87">
        <f aca="true" t="shared" si="91" ref="D140:L140">SUM(D142:D145)</f>
        <v>1297.9</v>
      </c>
      <c r="E140" s="87">
        <f t="shared" si="91"/>
        <v>1297.9</v>
      </c>
      <c r="F140" s="87">
        <f t="shared" si="91"/>
        <v>0</v>
      </c>
      <c r="G140" s="87">
        <f t="shared" si="91"/>
        <v>1380</v>
      </c>
      <c r="H140" s="87">
        <f t="shared" si="91"/>
        <v>1380</v>
      </c>
      <c r="I140" s="87">
        <f t="shared" si="91"/>
        <v>0</v>
      </c>
      <c r="J140" s="87">
        <f t="shared" si="91"/>
        <v>1380</v>
      </c>
      <c r="K140" s="87">
        <f t="shared" si="91"/>
        <v>1380</v>
      </c>
      <c r="L140" s="87">
        <f t="shared" si="91"/>
        <v>0</v>
      </c>
      <c r="M140" s="75">
        <f t="shared" si="80"/>
        <v>0</v>
      </c>
      <c r="N140" s="75">
        <f t="shared" si="81"/>
        <v>0</v>
      </c>
      <c r="O140" s="75">
        <f t="shared" si="82"/>
        <v>0</v>
      </c>
      <c r="P140" s="87">
        <f aca="true" t="shared" si="92" ref="P140:U140">SUM(P142:P145)</f>
        <v>3150</v>
      </c>
      <c r="Q140" s="87">
        <f t="shared" si="92"/>
        <v>3150</v>
      </c>
      <c r="R140" s="87">
        <f t="shared" si="92"/>
        <v>0</v>
      </c>
      <c r="S140" s="87">
        <f t="shared" si="92"/>
        <v>3150</v>
      </c>
      <c r="T140" s="87">
        <f t="shared" si="92"/>
        <v>3150</v>
      </c>
      <c r="U140" s="87">
        <f t="shared" si="92"/>
        <v>0</v>
      </c>
      <c r="V140" s="71"/>
      <c r="W140" s="79"/>
    </row>
    <row r="141" spans="1:23" ht="10.5">
      <c r="A141" s="60"/>
      <c r="B141" s="59" t="s">
        <v>642</v>
      </c>
      <c r="C141" s="60"/>
      <c r="D141" s="83"/>
      <c r="E141" s="83"/>
      <c r="F141" s="84"/>
      <c r="G141" s="83"/>
      <c r="H141" s="83"/>
      <c r="I141" s="84"/>
      <c r="J141" s="83"/>
      <c r="K141" s="83"/>
      <c r="L141" s="84"/>
      <c r="M141" s="75"/>
      <c r="N141" s="75"/>
      <c r="O141" s="75"/>
      <c r="P141" s="83"/>
      <c r="Q141" s="83"/>
      <c r="R141" s="84"/>
      <c r="S141" s="83"/>
      <c r="T141" s="83"/>
      <c r="U141" s="84"/>
      <c r="V141" s="71"/>
      <c r="W141" s="79"/>
    </row>
    <row r="142" spans="1:23" ht="10.5">
      <c r="A142" s="60">
        <v>4721</v>
      </c>
      <c r="B142" s="59" t="s">
        <v>658</v>
      </c>
      <c r="C142" s="60" t="s">
        <v>659</v>
      </c>
      <c r="D142" s="81">
        <f>SUM(E142,F142)</f>
        <v>0</v>
      </c>
      <c r="E142" s="81"/>
      <c r="F142" s="82"/>
      <c r="G142" s="81">
        <f>SUM(H142,I142)</f>
        <v>0</v>
      </c>
      <c r="H142" s="81"/>
      <c r="I142" s="82"/>
      <c r="J142" s="81">
        <f>SUM(K142,L142)</f>
        <v>0</v>
      </c>
      <c r="K142" s="81"/>
      <c r="L142" s="82"/>
      <c r="M142" s="75">
        <f t="shared" si="80"/>
        <v>0</v>
      </c>
      <c r="N142" s="75">
        <f t="shared" si="81"/>
        <v>0</v>
      </c>
      <c r="O142" s="75">
        <f t="shared" si="82"/>
        <v>0</v>
      </c>
      <c r="P142" s="81">
        <f>SUM(Q142,R142)</f>
        <v>0</v>
      </c>
      <c r="Q142" s="81"/>
      <c r="R142" s="82"/>
      <c r="S142" s="81">
        <f>SUM(T142,U142)</f>
        <v>0</v>
      </c>
      <c r="T142" s="81"/>
      <c r="U142" s="82"/>
      <c r="V142" s="71"/>
      <c r="W142" s="79"/>
    </row>
    <row r="143" spans="1:23" ht="10.5">
      <c r="A143" s="60">
        <v>4722</v>
      </c>
      <c r="B143" s="59" t="s">
        <v>660</v>
      </c>
      <c r="C143" s="60" t="s">
        <v>661</v>
      </c>
      <c r="D143" s="81">
        <f>SUM(E143,F143)</f>
        <v>0</v>
      </c>
      <c r="E143" s="81"/>
      <c r="F143" s="82"/>
      <c r="G143" s="81">
        <f>SUM(H143,I143)</f>
        <v>450</v>
      </c>
      <c r="H143" s="81">
        <v>450</v>
      </c>
      <c r="I143" s="82"/>
      <c r="J143" s="81">
        <f>SUM(K143,L143)</f>
        <v>450</v>
      </c>
      <c r="K143" s="81">
        <v>450</v>
      </c>
      <c r="L143" s="82"/>
      <c r="M143" s="75">
        <f t="shared" si="80"/>
        <v>0</v>
      </c>
      <c r="N143" s="75">
        <f t="shared" si="81"/>
        <v>0</v>
      </c>
      <c r="O143" s="75">
        <f t="shared" si="82"/>
        <v>0</v>
      </c>
      <c r="P143" s="81">
        <f>SUM(Q143,R143)</f>
        <v>500</v>
      </c>
      <c r="Q143" s="81">
        <v>500</v>
      </c>
      <c r="R143" s="82"/>
      <c r="S143" s="81">
        <f>SUM(T143,U143)</f>
        <v>500</v>
      </c>
      <c r="T143" s="81">
        <v>500</v>
      </c>
      <c r="U143" s="82"/>
      <c r="V143" s="71"/>
      <c r="W143" s="79"/>
    </row>
    <row r="144" spans="1:23" ht="10.5">
      <c r="A144" s="60">
        <v>4723</v>
      </c>
      <c r="B144" s="59" t="s">
        <v>662</v>
      </c>
      <c r="C144" s="60" t="s">
        <v>284</v>
      </c>
      <c r="D144" s="81">
        <f>SUM(E144,F144)</f>
        <v>1297.9</v>
      </c>
      <c r="E144" s="81">
        <v>1297.9</v>
      </c>
      <c r="F144" s="82"/>
      <c r="G144" s="81">
        <f>SUM(H144,I144)</f>
        <v>930</v>
      </c>
      <c r="H144" s="81">
        <v>930</v>
      </c>
      <c r="I144" s="82"/>
      <c r="J144" s="81">
        <f>SUM(K144,L144)</f>
        <v>930</v>
      </c>
      <c r="K144" s="81">
        <v>930</v>
      </c>
      <c r="L144" s="82"/>
      <c r="M144" s="75">
        <f t="shared" si="80"/>
        <v>0</v>
      </c>
      <c r="N144" s="75">
        <f t="shared" si="81"/>
        <v>0</v>
      </c>
      <c r="O144" s="75">
        <f t="shared" si="82"/>
        <v>0</v>
      </c>
      <c r="P144" s="81">
        <f>SUM(Q144,R144)</f>
        <v>2650</v>
      </c>
      <c r="Q144" s="81">
        <v>2650</v>
      </c>
      <c r="R144" s="82"/>
      <c r="S144" s="81">
        <f>SUM(T144,U144)</f>
        <v>2650</v>
      </c>
      <c r="T144" s="81">
        <v>2650</v>
      </c>
      <c r="U144" s="82"/>
      <c r="V144" s="71"/>
      <c r="W144" s="79"/>
    </row>
    <row r="145" spans="1:23" ht="21">
      <c r="A145" s="60">
        <v>4724</v>
      </c>
      <c r="B145" s="59" t="s">
        <v>663</v>
      </c>
      <c r="C145" s="60" t="s">
        <v>664</v>
      </c>
      <c r="D145" s="81">
        <f>SUM(E145,F145)</f>
        <v>0</v>
      </c>
      <c r="E145" s="81"/>
      <c r="F145" s="82"/>
      <c r="G145" s="81">
        <f>SUM(H145,I145)</f>
        <v>0</v>
      </c>
      <c r="H145" s="81"/>
      <c r="I145" s="82"/>
      <c r="J145" s="81">
        <f>SUM(K145,L145)</f>
        <v>0</v>
      </c>
      <c r="K145" s="81"/>
      <c r="L145" s="82"/>
      <c r="M145" s="75">
        <f t="shared" si="80"/>
        <v>0</v>
      </c>
      <c r="N145" s="75">
        <f t="shared" si="81"/>
        <v>0</v>
      </c>
      <c r="O145" s="75">
        <f t="shared" si="82"/>
        <v>0</v>
      </c>
      <c r="P145" s="81">
        <f>SUM(Q145,R145)</f>
        <v>0</v>
      </c>
      <c r="Q145" s="81"/>
      <c r="R145" s="82"/>
      <c r="S145" s="81">
        <f>SUM(T145,U145)</f>
        <v>0</v>
      </c>
      <c r="T145" s="81"/>
      <c r="U145" s="82"/>
      <c r="V145" s="71"/>
      <c r="W145" s="79"/>
    </row>
    <row r="146" spans="1:23" ht="21">
      <c r="A146" s="85">
        <v>4730</v>
      </c>
      <c r="B146" s="86" t="s">
        <v>665</v>
      </c>
      <c r="C146" s="85" t="s">
        <v>247</v>
      </c>
      <c r="D146" s="87">
        <f aca="true" t="shared" si="93" ref="D146:L146">SUM(D148)</f>
        <v>0</v>
      </c>
      <c r="E146" s="87">
        <f t="shared" si="93"/>
        <v>0</v>
      </c>
      <c r="F146" s="87">
        <f t="shared" si="93"/>
        <v>0</v>
      </c>
      <c r="G146" s="87">
        <f t="shared" si="93"/>
        <v>0</v>
      </c>
      <c r="H146" s="87">
        <f t="shared" si="93"/>
        <v>0</v>
      </c>
      <c r="I146" s="87">
        <f t="shared" si="93"/>
        <v>0</v>
      </c>
      <c r="J146" s="87">
        <f t="shared" si="93"/>
        <v>0</v>
      </c>
      <c r="K146" s="87">
        <f t="shared" si="93"/>
        <v>0</v>
      </c>
      <c r="L146" s="87">
        <f t="shared" si="93"/>
        <v>0</v>
      </c>
      <c r="M146" s="75">
        <f t="shared" si="80"/>
        <v>0</v>
      </c>
      <c r="N146" s="75">
        <f t="shared" si="81"/>
        <v>0</v>
      </c>
      <c r="O146" s="75">
        <f t="shared" si="82"/>
        <v>0</v>
      </c>
      <c r="P146" s="87">
        <f aca="true" t="shared" si="94" ref="P146:U146">SUM(P148)</f>
        <v>0</v>
      </c>
      <c r="Q146" s="87">
        <f t="shared" si="94"/>
        <v>0</v>
      </c>
      <c r="R146" s="87">
        <f t="shared" si="94"/>
        <v>0</v>
      </c>
      <c r="S146" s="87">
        <f t="shared" si="94"/>
        <v>0</v>
      </c>
      <c r="T146" s="87">
        <f t="shared" si="94"/>
        <v>0</v>
      </c>
      <c r="U146" s="87">
        <f t="shared" si="94"/>
        <v>0</v>
      </c>
      <c r="V146" s="71"/>
      <c r="W146" s="79"/>
    </row>
    <row r="147" spans="1:23" ht="10.5">
      <c r="A147" s="60"/>
      <c r="B147" s="59" t="s">
        <v>344</v>
      </c>
      <c r="C147" s="60"/>
      <c r="D147" s="83"/>
      <c r="E147" s="83"/>
      <c r="F147" s="84"/>
      <c r="G147" s="83"/>
      <c r="H147" s="83"/>
      <c r="I147" s="84"/>
      <c r="J147" s="83"/>
      <c r="K147" s="83"/>
      <c r="L147" s="84"/>
      <c r="M147" s="75"/>
      <c r="N147" s="75"/>
      <c r="O147" s="75"/>
      <c r="P147" s="83"/>
      <c r="Q147" s="83"/>
      <c r="R147" s="84"/>
      <c r="S147" s="83"/>
      <c r="T147" s="83"/>
      <c r="U147" s="84"/>
      <c r="V147" s="71"/>
      <c r="W147" s="79"/>
    </row>
    <row r="148" spans="1:23" ht="10.5">
      <c r="A148" s="60">
        <v>4731</v>
      </c>
      <c r="B148" s="59" t="s">
        <v>666</v>
      </c>
      <c r="C148" s="60" t="s">
        <v>667</v>
      </c>
      <c r="D148" s="81">
        <f>SUM(E148,F148)</f>
        <v>0</v>
      </c>
      <c r="E148" s="81"/>
      <c r="F148" s="82"/>
      <c r="G148" s="81">
        <f>SUM(H148,I148)</f>
        <v>0</v>
      </c>
      <c r="H148" s="81"/>
      <c r="I148" s="82"/>
      <c r="J148" s="81">
        <f>SUM(K148,L148)</f>
        <v>0</v>
      </c>
      <c r="K148" s="81"/>
      <c r="L148" s="82"/>
      <c r="M148" s="75">
        <f t="shared" si="80"/>
        <v>0</v>
      </c>
      <c r="N148" s="75">
        <f t="shared" si="81"/>
        <v>0</v>
      </c>
      <c r="O148" s="75">
        <f t="shared" si="82"/>
        <v>0</v>
      </c>
      <c r="P148" s="81">
        <f>SUM(Q148,R148)</f>
        <v>0</v>
      </c>
      <c r="Q148" s="81"/>
      <c r="R148" s="82"/>
      <c r="S148" s="81">
        <f>SUM(T148,U148)</f>
        <v>0</v>
      </c>
      <c r="T148" s="81"/>
      <c r="U148" s="82"/>
      <c r="V148" s="71"/>
      <c r="W148" s="79"/>
    </row>
    <row r="149" spans="1:23" ht="31.5">
      <c r="A149" s="85">
        <v>4740</v>
      </c>
      <c r="B149" s="86" t="s">
        <v>668</v>
      </c>
      <c r="C149" s="85" t="s">
        <v>247</v>
      </c>
      <c r="D149" s="87">
        <f aca="true" t="shared" si="95" ref="D149:L149">SUM(D151:D152)</f>
        <v>0</v>
      </c>
      <c r="E149" s="87">
        <f t="shared" si="95"/>
        <v>0</v>
      </c>
      <c r="F149" s="87">
        <f t="shared" si="95"/>
        <v>0</v>
      </c>
      <c r="G149" s="87">
        <f t="shared" si="95"/>
        <v>0</v>
      </c>
      <c r="H149" s="87">
        <f t="shared" si="95"/>
        <v>0</v>
      </c>
      <c r="I149" s="87">
        <f t="shared" si="95"/>
        <v>0</v>
      </c>
      <c r="J149" s="87">
        <f t="shared" si="95"/>
        <v>0</v>
      </c>
      <c r="K149" s="87">
        <f t="shared" si="95"/>
        <v>0</v>
      </c>
      <c r="L149" s="87">
        <f t="shared" si="95"/>
        <v>0</v>
      </c>
      <c r="M149" s="75">
        <f t="shared" si="80"/>
        <v>0</v>
      </c>
      <c r="N149" s="75">
        <f t="shared" si="81"/>
        <v>0</v>
      </c>
      <c r="O149" s="75">
        <f t="shared" si="82"/>
        <v>0</v>
      </c>
      <c r="P149" s="87">
        <f aca="true" t="shared" si="96" ref="P149:U149">SUM(P151:P152)</f>
        <v>0</v>
      </c>
      <c r="Q149" s="87">
        <f t="shared" si="96"/>
        <v>0</v>
      </c>
      <c r="R149" s="87">
        <f t="shared" si="96"/>
        <v>0</v>
      </c>
      <c r="S149" s="87">
        <f t="shared" si="96"/>
        <v>0</v>
      </c>
      <c r="T149" s="87">
        <f t="shared" si="96"/>
        <v>0</v>
      </c>
      <c r="U149" s="87">
        <f t="shared" si="96"/>
        <v>0</v>
      </c>
      <c r="V149" s="71"/>
      <c r="W149" s="79"/>
    </row>
    <row r="150" spans="1:23" ht="10.5">
      <c r="A150" s="60"/>
      <c r="B150" s="59" t="s">
        <v>344</v>
      </c>
      <c r="C150" s="60"/>
      <c r="D150" s="83"/>
      <c r="E150" s="83"/>
      <c r="F150" s="84"/>
      <c r="G150" s="83"/>
      <c r="H150" s="83"/>
      <c r="I150" s="84"/>
      <c r="J150" s="83"/>
      <c r="K150" s="83"/>
      <c r="L150" s="84"/>
      <c r="M150" s="75"/>
      <c r="N150" s="75"/>
      <c r="O150" s="75"/>
      <c r="P150" s="83"/>
      <c r="Q150" s="83"/>
      <c r="R150" s="84"/>
      <c r="S150" s="83"/>
      <c r="T150" s="83"/>
      <c r="U150" s="84"/>
      <c r="V150" s="71"/>
      <c r="W150" s="79"/>
    </row>
    <row r="151" spans="1:23" ht="21">
      <c r="A151" s="60">
        <v>4741</v>
      </c>
      <c r="B151" s="59" t="s">
        <v>669</v>
      </c>
      <c r="C151" s="60" t="s">
        <v>670</v>
      </c>
      <c r="D151" s="81">
        <f>SUM(E151,F151)</f>
        <v>0</v>
      </c>
      <c r="E151" s="81"/>
      <c r="F151" s="82"/>
      <c r="G151" s="81">
        <f>SUM(H151,I151)</f>
        <v>0</v>
      </c>
      <c r="H151" s="81"/>
      <c r="I151" s="82"/>
      <c r="J151" s="81">
        <f>SUM(K151,L151)</f>
        <v>0</v>
      </c>
      <c r="K151" s="81"/>
      <c r="L151" s="82"/>
      <c r="M151" s="75">
        <f t="shared" si="80"/>
        <v>0</v>
      </c>
      <c r="N151" s="75">
        <f t="shared" si="81"/>
        <v>0</v>
      </c>
      <c r="O151" s="75">
        <f t="shared" si="82"/>
        <v>0</v>
      </c>
      <c r="P151" s="81">
        <f>SUM(Q151,R151)</f>
        <v>0</v>
      </c>
      <c r="Q151" s="81"/>
      <c r="R151" s="82"/>
      <c r="S151" s="81">
        <f>SUM(T151,U151)</f>
        <v>0</v>
      </c>
      <c r="T151" s="81"/>
      <c r="U151" s="82"/>
      <c r="V151" s="71"/>
      <c r="W151" s="79"/>
    </row>
    <row r="152" spans="1:23" ht="21">
      <c r="A152" s="60">
        <v>4742</v>
      </c>
      <c r="B152" s="59" t="s">
        <v>671</v>
      </c>
      <c r="C152" s="60" t="s">
        <v>672</v>
      </c>
      <c r="D152" s="81">
        <f>SUM(E152,F152)</f>
        <v>0</v>
      </c>
      <c r="E152" s="81"/>
      <c r="F152" s="82"/>
      <c r="G152" s="81">
        <f>SUM(H152,I152)</f>
        <v>0</v>
      </c>
      <c r="H152" s="81"/>
      <c r="I152" s="82"/>
      <c r="J152" s="81">
        <f>SUM(K152,L152)</f>
        <v>0</v>
      </c>
      <c r="K152" s="81"/>
      <c r="L152" s="82"/>
      <c r="M152" s="75">
        <f t="shared" si="80"/>
        <v>0</v>
      </c>
      <c r="N152" s="75">
        <f t="shared" si="81"/>
        <v>0</v>
      </c>
      <c r="O152" s="75">
        <f t="shared" si="82"/>
        <v>0</v>
      </c>
      <c r="P152" s="81">
        <f>SUM(Q152,R152)</f>
        <v>0</v>
      </c>
      <c r="Q152" s="81"/>
      <c r="R152" s="82"/>
      <c r="S152" s="81">
        <f>SUM(T152,U152)</f>
        <v>0</v>
      </c>
      <c r="T152" s="81"/>
      <c r="U152" s="82"/>
      <c r="V152" s="71"/>
      <c r="W152" s="79"/>
    </row>
    <row r="153" spans="1:23" ht="31.5">
      <c r="A153" s="85">
        <v>4750</v>
      </c>
      <c r="B153" s="86" t="s">
        <v>673</v>
      </c>
      <c r="C153" s="85" t="s">
        <v>247</v>
      </c>
      <c r="D153" s="87">
        <f aca="true" t="shared" si="97" ref="D153:L153">SUM(D155)</f>
        <v>0</v>
      </c>
      <c r="E153" s="87">
        <f t="shared" si="97"/>
        <v>0</v>
      </c>
      <c r="F153" s="87">
        <f t="shared" si="97"/>
        <v>0</v>
      </c>
      <c r="G153" s="87">
        <f t="shared" si="97"/>
        <v>0</v>
      </c>
      <c r="H153" s="87">
        <f t="shared" si="97"/>
        <v>0</v>
      </c>
      <c r="I153" s="87">
        <f t="shared" si="97"/>
        <v>0</v>
      </c>
      <c r="J153" s="87">
        <f t="shared" si="97"/>
        <v>0</v>
      </c>
      <c r="K153" s="87">
        <f t="shared" si="97"/>
        <v>0</v>
      </c>
      <c r="L153" s="87">
        <f t="shared" si="97"/>
        <v>0</v>
      </c>
      <c r="M153" s="75">
        <f t="shared" si="80"/>
        <v>0</v>
      </c>
      <c r="N153" s="75">
        <f t="shared" si="81"/>
        <v>0</v>
      </c>
      <c r="O153" s="75">
        <f t="shared" si="82"/>
        <v>0</v>
      </c>
      <c r="P153" s="87">
        <f aca="true" t="shared" si="98" ref="P153:U153">SUM(P155)</f>
        <v>0</v>
      </c>
      <c r="Q153" s="87">
        <f t="shared" si="98"/>
        <v>0</v>
      </c>
      <c r="R153" s="87">
        <f t="shared" si="98"/>
        <v>0</v>
      </c>
      <c r="S153" s="87">
        <f t="shared" si="98"/>
        <v>0</v>
      </c>
      <c r="T153" s="87">
        <f t="shared" si="98"/>
        <v>0</v>
      </c>
      <c r="U153" s="87">
        <f t="shared" si="98"/>
        <v>0</v>
      </c>
      <c r="V153" s="71"/>
      <c r="W153" s="79"/>
    </row>
    <row r="154" spans="1:23" ht="10.5">
      <c r="A154" s="60"/>
      <c r="B154" s="59" t="s">
        <v>344</v>
      </c>
      <c r="C154" s="60"/>
      <c r="D154" s="83"/>
      <c r="E154" s="83"/>
      <c r="F154" s="84"/>
      <c r="G154" s="83"/>
      <c r="H154" s="83"/>
      <c r="I154" s="84"/>
      <c r="J154" s="83"/>
      <c r="K154" s="83"/>
      <c r="L154" s="84"/>
      <c r="M154" s="75"/>
      <c r="N154" s="75"/>
      <c r="O154" s="75"/>
      <c r="P154" s="83"/>
      <c r="Q154" s="83"/>
      <c r="R154" s="84"/>
      <c r="S154" s="83"/>
      <c r="T154" s="83"/>
      <c r="U154" s="84"/>
      <c r="V154" s="71"/>
      <c r="W154" s="79"/>
    </row>
    <row r="155" spans="1:23" ht="21">
      <c r="A155" s="60">
        <v>4751</v>
      </c>
      <c r="B155" s="59" t="s">
        <v>674</v>
      </c>
      <c r="C155" s="60" t="s">
        <v>675</v>
      </c>
      <c r="D155" s="81">
        <f>SUM(E155,F155)</f>
        <v>0</v>
      </c>
      <c r="E155" s="81"/>
      <c r="F155" s="82"/>
      <c r="G155" s="81">
        <f>SUM(H155,I155)</f>
        <v>0</v>
      </c>
      <c r="H155" s="81"/>
      <c r="I155" s="82"/>
      <c r="J155" s="81">
        <f>SUM(K155,L155)</f>
        <v>0</v>
      </c>
      <c r="K155" s="81"/>
      <c r="L155" s="82"/>
      <c r="M155" s="75">
        <f t="shared" si="80"/>
        <v>0</v>
      </c>
      <c r="N155" s="75">
        <f t="shared" si="81"/>
        <v>0</v>
      </c>
      <c r="O155" s="75">
        <f t="shared" si="82"/>
        <v>0</v>
      </c>
      <c r="P155" s="81">
        <f>SUM(Q155,R155)</f>
        <v>0</v>
      </c>
      <c r="Q155" s="81"/>
      <c r="R155" s="82"/>
      <c r="S155" s="81">
        <f>SUM(T155,U155)</f>
        <v>0</v>
      </c>
      <c r="T155" s="81"/>
      <c r="U155" s="82"/>
      <c r="V155" s="71"/>
      <c r="W155" s="79"/>
    </row>
    <row r="156" spans="1:23" ht="10.5">
      <c r="A156" s="85">
        <v>4760</v>
      </c>
      <c r="B156" s="86" t="s">
        <v>676</v>
      </c>
      <c r="C156" s="85" t="s">
        <v>247</v>
      </c>
      <c r="D156" s="87">
        <f aca="true" t="shared" si="99" ref="D156:L156">SUM(D158)</f>
        <v>0</v>
      </c>
      <c r="E156" s="87">
        <f t="shared" si="99"/>
        <v>0</v>
      </c>
      <c r="F156" s="87">
        <f t="shared" si="99"/>
        <v>0</v>
      </c>
      <c r="G156" s="87">
        <f t="shared" si="99"/>
        <v>0</v>
      </c>
      <c r="H156" s="87">
        <f t="shared" si="99"/>
        <v>0</v>
      </c>
      <c r="I156" s="87">
        <f t="shared" si="99"/>
        <v>0</v>
      </c>
      <c r="J156" s="87">
        <f t="shared" si="99"/>
        <v>0</v>
      </c>
      <c r="K156" s="87">
        <f t="shared" si="99"/>
        <v>0</v>
      </c>
      <c r="L156" s="87">
        <f t="shared" si="99"/>
        <v>0</v>
      </c>
      <c r="M156" s="75">
        <f t="shared" si="80"/>
        <v>0</v>
      </c>
      <c r="N156" s="75">
        <f t="shared" si="81"/>
        <v>0</v>
      </c>
      <c r="O156" s="75">
        <f t="shared" si="82"/>
        <v>0</v>
      </c>
      <c r="P156" s="87">
        <f aca="true" t="shared" si="100" ref="P156:U156">SUM(P158)</f>
        <v>0</v>
      </c>
      <c r="Q156" s="87">
        <f t="shared" si="100"/>
        <v>0</v>
      </c>
      <c r="R156" s="87">
        <f t="shared" si="100"/>
        <v>0</v>
      </c>
      <c r="S156" s="87">
        <f t="shared" si="100"/>
        <v>0</v>
      </c>
      <c r="T156" s="87">
        <f t="shared" si="100"/>
        <v>0</v>
      </c>
      <c r="U156" s="87">
        <f t="shared" si="100"/>
        <v>0</v>
      </c>
      <c r="V156" s="71"/>
      <c r="W156" s="79"/>
    </row>
    <row r="157" spans="1:23" ht="10.5">
      <c r="A157" s="60"/>
      <c r="B157" s="59" t="s">
        <v>344</v>
      </c>
      <c r="C157" s="60"/>
      <c r="D157" s="83"/>
      <c r="E157" s="83"/>
      <c r="F157" s="84"/>
      <c r="G157" s="83"/>
      <c r="H157" s="83"/>
      <c r="I157" s="84"/>
      <c r="J157" s="83"/>
      <c r="K157" s="83"/>
      <c r="L157" s="84"/>
      <c r="M157" s="75"/>
      <c r="N157" s="75"/>
      <c r="O157" s="75"/>
      <c r="P157" s="83"/>
      <c r="Q157" s="83"/>
      <c r="R157" s="84"/>
      <c r="S157" s="83"/>
      <c r="T157" s="83"/>
      <c r="U157" s="84"/>
      <c r="V157" s="71"/>
      <c r="W157" s="79"/>
    </row>
    <row r="158" spans="1:23" ht="10.5">
      <c r="A158" s="60">
        <v>4761</v>
      </c>
      <c r="B158" s="59" t="s">
        <v>677</v>
      </c>
      <c r="C158" s="60" t="s">
        <v>285</v>
      </c>
      <c r="D158" s="81">
        <f>SUM(E158,F158)</f>
        <v>0</v>
      </c>
      <c r="E158" s="81"/>
      <c r="F158" s="82"/>
      <c r="G158" s="81">
        <f>SUM(H158,I158)</f>
        <v>0</v>
      </c>
      <c r="H158" s="81"/>
      <c r="I158" s="82"/>
      <c r="J158" s="81">
        <f>SUM(K158,L158)</f>
        <v>0</v>
      </c>
      <c r="K158" s="81"/>
      <c r="L158" s="82"/>
      <c r="M158" s="75">
        <f t="shared" si="80"/>
        <v>0</v>
      </c>
      <c r="N158" s="75">
        <f t="shared" si="81"/>
        <v>0</v>
      </c>
      <c r="O158" s="75">
        <f t="shared" si="82"/>
        <v>0</v>
      </c>
      <c r="P158" s="81">
        <f>SUM(Q158,R158)</f>
        <v>0</v>
      </c>
      <c r="Q158" s="81"/>
      <c r="R158" s="82"/>
      <c r="S158" s="81">
        <f>SUM(T158,U158)</f>
        <v>0</v>
      </c>
      <c r="T158" s="81"/>
      <c r="U158" s="82"/>
      <c r="V158" s="71"/>
      <c r="W158" s="79"/>
    </row>
    <row r="159" spans="1:23" ht="10.5">
      <c r="A159" s="85">
        <v>4770</v>
      </c>
      <c r="B159" s="86" t="s">
        <v>678</v>
      </c>
      <c r="C159" s="85" t="s">
        <v>247</v>
      </c>
      <c r="D159" s="87">
        <v>0</v>
      </c>
      <c r="E159" s="88">
        <f aca="true" t="shared" si="101" ref="E159:L159">SUM(E161)</f>
        <v>180000</v>
      </c>
      <c r="F159" s="88">
        <f t="shared" si="101"/>
        <v>0</v>
      </c>
      <c r="G159" s="87">
        <f t="shared" si="101"/>
        <v>2119.7</v>
      </c>
      <c r="H159" s="88">
        <f t="shared" si="101"/>
        <v>42119.7</v>
      </c>
      <c r="I159" s="88">
        <f t="shared" si="101"/>
        <v>0</v>
      </c>
      <c r="J159" s="87">
        <f t="shared" si="101"/>
        <v>2</v>
      </c>
      <c r="K159" s="88">
        <f t="shared" si="101"/>
        <v>230000</v>
      </c>
      <c r="L159" s="88">
        <f t="shared" si="101"/>
        <v>0</v>
      </c>
      <c r="M159" s="75">
        <f t="shared" si="80"/>
        <v>-2117.7</v>
      </c>
      <c r="N159" s="75">
        <f t="shared" si="81"/>
        <v>187880.3</v>
      </c>
      <c r="O159" s="75">
        <f t="shared" si="82"/>
        <v>0</v>
      </c>
      <c r="P159" s="87">
        <f aca="true" t="shared" si="102" ref="P159:U159">SUM(P161)</f>
        <v>2000</v>
      </c>
      <c r="Q159" s="88">
        <f t="shared" si="102"/>
        <v>240000</v>
      </c>
      <c r="R159" s="88">
        <f t="shared" si="102"/>
        <v>0</v>
      </c>
      <c r="S159" s="87">
        <f t="shared" si="102"/>
        <v>0</v>
      </c>
      <c r="T159" s="88">
        <f t="shared" si="102"/>
        <v>260000</v>
      </c>
      <c r="U159" s="88">
        <f t="shared" si="102"/>
        <v>0</v>
      </c>
      <c r="V159" s="71"/>
      <c r="W159" s="79"/>
    </row>
    <row r="160" spans="1:23" ht="10.5">
      <c r="A160" s="60"/>
      <c r="B160" s="59" t="s">
        <v>344</v>
      </c>
      <c r="C160" s="60"/>
      <c r="D160" s="83"/>
      <c r="E160" s="83"/>
      <c r="F160" s="84"/>
      <c r="G160" s="83"/>
      <c r="H160" s="83"/>
      <c r="I160" s="84"/>
      <c r="J160" s="83"/>
      <c r="K160" s="83"/>
      <c r="L160" s="84"/>
      <c r="M160" s="75"/>
      <c r="N160" s="75"/>
      <c r="O160" s="75"/>
      <c r="P160" s="83"/>
      <c r="Q160" s="83"/>
      <c r="R160" s="84"/>
      <c r="S160" s="83"/>
      <c r="T160" s="83"/>
      <c r="U160" s="84"/>
      <c r="V160" s="71"/>
      <c r="W160" s="79"/>
    </row>
    <row r="161" spans="1:23" ht="10.5">
      <c r="A161" s="60">
        <v>4771</v>
      </c>
      <c r="B161" s="59" t="s">
        <v>679</v>
      </c>
      <c r="C161" s="60" t="s">
        <v>286</v>
      </c>
      <c r="D161" s="81">
        <v>180000</v>
      </c>
      <c r="E161" s="81">
        <v>180000</v>
      </c>
      <c r="F161" s="82"/>
      <c r="G161" s="81">
        <v>2119.7</v>
      </c>
      <c r="H161" s="81">
        <v>42119.7</v>
      </c>
      <c r="I161" s="82"/>
      <c r="J161" s="81">
        <v>2</v>
      </c>
      <c r="K161" s="81">
        <v>230000</v>
      </c>
      <c r="L161" s="82"/>
      <c r="M161" s="75">
        <f t="shared" si="80"/>
        <v>-2117.7</v>
      </c>
      <c r="N161" s="75">
        <f t="shared" si="81"/>
        <v>187880.3</v>
      </c>
      <c r="O161" s="75">
        <f t="shared" si="82"/>
        <v>0</v>
      </c>
      <c r="P161" s="81">
        <v>2000</v>
      </c>
      <c r="Q161" s="81">
        <v>240000</v>
      </c>
      <c r="R161" s="82"/>
      <c r="S161" s="81">
        <v>0</v>
      </c>
      <c r="T161" s="81">
        <v>260000</v>
      </c>
      <c r="U161" s="82"/>
      <c r="V161" s="71"/>
      <c r="W161" s="79"/>
    </row>
    <row r="162" spans="1:23" ht="21">
      <c r="A162" s="60">
        <v>4772</v>
      </c>
      <c r="B162" s="59" t="s">
        <v>680</v>
      </c>
      <c r="C162" s="60" t="s">
        <v>247</v>
      </c>
      <c r="D162" s="81">
        <f>SUM(E162,F162)</f>
        <v>0</v>
      </c>
      <c r="E162" s="81"/>
      <c r="F162" s="82"/>
      <c r="G162" s="81">
        <f>SUM(H162,I162)</f>
        <v>4000</v>
      </c>
      <c r="H162" s="81">
        <v>4000</v>
      </c>
      <c r="I162" s="82"/>
      <c r="J162" s="81">
        <f>SUM(K162,L162)</f>
        <v>228000</v>
      </c>
      <c r="K162" s="81">
        <v>228000</v>
      </c>
      <c r="L162" s="82"/>
      <c r="M162" s="75">
        <f t="shared" si="80"/>
        <v>224000</v>
      </c>
      <c r="N162" s="75">
        <f t="shared" si="81"/>
        <v>224000</v>
      </c>
      <c r="O162" s="75">
        <f t="shared" si="82"/>
        <v>0</v>
      </c>
      <c r="P162" s="81">
        <f>SUM(Q162,R162)</f>
        <v>238000</v>
      </c>
      <c r="Q162" s="81">
        <v>238000</v>
      </c>
      <c r="R162" s="82"/>
      <c r="S162" s="81">
        <f>SUM(T162,U162)</f>
        <v>260000</v>
      </c>
      <c r="T162" s="81">
        <v>260000</v>
      </c>
      <c r="U162" s="82"/>
      <c r="V162" s="71"/>
      <c r="W162" s="79"/>
    </row>
    <row r="163" spans="1:23" ht="21">
      <c r="A163" s="85">
        <v>5000</v>
      </c>
      <c r="B163" s="86" t="s">
        <v>681</v>
      </c>
      <c r="C163" s="85" t="s">
        <v>247</v>
      </c>
      <c r="D163" s="87">
        <f aca="true" t="shared" si="103" ref="D163:L163">SUM(D165,D183,D189,D192,D198)</f>
        <v>510022.79999999993</v>
      </c>
      <c r="E163" s="88">
        <f t="shared" si="103"/>
        <v>0</v>
      </c>
      <c r="F163" s="88">
        <f t="shared" si="103"/>
        <v>510022.79999999993</v>
      </c>
      <c r="G163" s="87">
        <f t="shared" si="103"/>
        <v>153799.9</v>
      </c>
      <c r="H163" s="88">
        <f t="shared" si="103"/>
        <v>0</v>
      </c>
      <c r="I163" s="88">
        <f t="shared" si="103"/>
        <v>153799.9</v>
      </c>
      <c r="J163" s="87">
        <f t="shared" si="103"/>
        <v>1010000</v>
      </c>
      <c r="K163" s="88">
        <f t="shared" si="103"/>
        <v>0</v>
      </c>
      <c r="L163" s="88">
        <f t="shared" si="103"/>
        <v>1010000</v>
      </c>
      <c r="M163" s="75">
        <f t="shared" si="80"/>
        <v>856200.1</v>
      </c>
      <c r="N163" s="75">
        <f t="shared" si="81"/>
        <v>0</v>
      </c>
      <c r="O163" s="75">
        <f t="shared" si="82"/>
        <v>856200.1</v>
      </c>
      <c r="P163" s="87">
        <f aca="true" t="shared" si="104" ref="P163:U163">SUM(P165,P183,P189,P192,P198)</f>
        <v>1040000</v>
      </c>
      <c r="Q163" s="88">
        <f t="shared" si="104"/>
        <v>0</v>
      </c>
      <c r="R163" s="88">
        <f t="shared" si="104"/>
        <v>1040000</v>
      </c>
      <c r="S163" s="87">
        <f t="shared" si="104"/>
        <v>1060000</v>
      </c>
      <c r="T163" s="88">
        <f t="shared" si="104"/>
        <v>0</v>
      </c>
      <c r="U163" s="88">
        <f t="shared" si="104"/>
        <v>1060000</v>
      </c>
      <c r="V163" s="71"/>
      <c r="W163" s="79"/>
    </row>
    <row r="164" spans="1:23" ht="10.5">
      <c r="A164" s="60"/>
      <c r="B164" s="59" t="s">
        <v>529</v>
      </c>
      <c r="C164" s="60"/>
      <c r="D164" s="83"/>
      <c r="E164" s="83"/>
      <c r="F164" s="84"/>
      <c r="G164" s="83"/>
      <c r="H164" s="83"/>
      <c r="I164" s="84"/>
      <c r="J164" s="83"/>
      <c r="K164" s="83"/>
      <c r="L164" s="84"/>
      <c r="M164" s="75"/>
      <c r="N164" s="75"/>
      <c r="O164" s="75"/>
      <c r="P164" s="83"/>
      <c r="Q164" s="83"/>
      <c r="R164" s="84"/>
      <c r="S164" s="83"/>
      <c r="T164" s="83"/>
      <c r="U164" s="84"/>
      <c r="V164" s="71"/>
      <c r="W164" s="79"/>
    </row>
    <row r="165" spans="1:23" ht="21">
      <c r="A165" s="85">
        <v>5100</v>
      </c>
      <c r="B165" s="86" t="s">
        <v>682</v>
      </c>
      <c r="C165" s="85" t="s">
        <v>247</v>
      </c>
      <c r="D165" s="87">
        <f aca="true" t="shared" si="105" ref="D165:L165">SUM(D167,D172,D177)</f>
        <v>510022.79999999993</v>
      </c>
      <c r="E165" s="88">
        <f t="shared" si="105"/>
        <v>0</v>
      </c>
      <c r="F165" s="88">
        <f t="shared" si="105"/>
        <v>510022.79999999993</v>
      </c>
      <c r="G165" s="87">
        <f t="shared" si="105"/>
        <v>153799.9</v>
      </c>
      <c r="H165" s="88">
        <f t="shared" si="105"/>
        <v>0</v>
      </c>
      <c r="I165" s="88">
        <f t="shared" si="105"/>
        <v>153799.9</v>
      </c>
      <c r="J165" s="87">
        <f t="shared" si="105"/>
        <v>1010000</v>
      </c>
      <c r="K165" s="88">
        <f t="shared" si="105"/>
        <v>0</v>
      </c>
      <c r="L165" s="88">
        <f t="shared" si="105"/>
        <v>1010000</v>
      </c>
      <c r="M165" s="75">
        <f t="shared" si="80"/>
        <v>856200.1</v>
      </c>
      <c r="N165" s="75">
        <f t="shared" si="81"/>
        <v>0</v>
      </c>
      <c r="O165" s="75">
        <f t="shared" si="82"/>
        <v>856200.1</v>
      </c>
      <c r="P165" s="87">
        <f aca="true" t="shared" si="106" ref="P165:U165">SUM(P167,P172,P177)</f>
        <v>1040000</v>
      </c>
      <c r="Q165" s="88">
        <f t="shared" si="106"/>
        <v>0</v>
      </c>
      <c r="R165" s="88">
        <f t="shared" si="106"/>
        <v>1040000</v>
      </c>
      <c r="S165" s="87">
        <f t="shared" si="106"/>
        <v>1060000</v>
      </c>
      <c r="T165" s="88">
        <f t="shared" si="106"/>
        <v>0</v>
      </c>
      <c r="U165" s="88">
        <f t="shared" si="106"/>
        <v>1060000</v>
      </c>
      <c r="V165" s="71"/>
      <c r="W165" s="79"/>
    </row>
    <row r="166" spans="1:23" ht="10.5">
      <c r="A166" s="60"/>
      <c r="B166" s="59" t="s">
        <v>529</v>
      </c>
      <c r="C166" s="60"/>
      <c r="D166" s="83"/>
      <c r="E166" s="83"/>
      <c r="F166" s="84"/>
      <c r="G166" s="83"/>
      <c r="H166" s="83"/>
      <c r="I166" s="84"/>
      <c r="J166" s="83"/>
      <c r="K166" s="83"/>
      <c r="L166" s="84"/>
      <c r="M166" s="75"/>
      <c r="N166" s="75"/>
      <c r="O166" s="75"/>
      <c r="P166" s="83"/>
      <c r="Q166" s="83"/>
      <c r="R166" s="84"/>
      <c r="S166" s="83"/>
      <c r="T166" s="83"/>
      <c r="U166" s="84"/>
      <c r="V166" s="71"/>
      <c r="W166" s="79"/>
    </row>
    <row r="167" spans="1:23" ht="21">
      <c r="A167" s="85">
        <v>5110</v>
      </c>
      <c r="B167" s="86" t="s">
        <v>683</v>
      </c>
      <c r="C167" s="85" t="s">
        <v>247</v>
      </c>
      <c r="D167" s="87">
        <f aca="true" t="shared" si="107" ref="D167:L167">SUM(D169:D171)</f>
        <v>473682.1</v>
      </c>
      <c r="E167" s="88">
        <f t="shared" si="107"/>
        <v>0</v>
      </c>
      <c r="F167" s="88">
        <f t="shared" si="107"/>
        <v>473682.1</v>
      </c>
      <c r="G167" s="87">
        <f t="shared" si="107"/>
        <v>69000</v>
      </c>
      <c r="H167" s="88">
        <f t="shared" si="107"/>
        <v>0</v>
      </c>
      <c r="I167" s="88">
        <f t="shared" si="107"/>
        <v>69000</v>
      </c>
      <c r="J167" s="87">
        <f t="shared" si="107"/>
        <v>930000</v>
      </c>
      <c r="K167" s="88">
        <f t="shared" si="107"/>
        <v>0</v>
      </c>
      <c r="L167" s="88">
        <f t="shared" si="107"/>
        <v>930000</v>
      </c>
      <c r="M167" s="75">
        <f t="shared" si="80"/>
        <v>861000</v>
      </c>
      <c r="N167" s="75">
        <f t="shared" si="81"/>
        <v>0</v>
      </c>
      <c r="O167" s="75">
        <f t="shared" si="82"/>
        <v>861000</v>
      </c>
      <c r="P167" s="87">
        <f aca="true" t="shared" si="108" ref="P167:U167">SUM(P169:P171)</f>
        <v>951000</v>
      </c>
      <c r="Q167" s="88">
        <f t="shared" si="108"/>
        <v>0</v>
      </c>
      <c r="R167" s="88">
        <f t="shared" si="108"/>
        <v>951000</v>
      </c>
      <c r="S167" s="87">
        <f t="shared" si="108"/>
        <v>963000</v>
      </c>
      <c r="T167" s="88">
        <f t="shared" si="108"/>
        <v>0</v>
      </c>
      <c r="U167" s="88">
        <f t="shared" si="108"/>
        <v>963000</v>
      </c>
      <c r="V167" s="71"/>
      <c r="W167" s="79"/>
    </row>
    <row r="168" spans="1:23" ht="10.5">
      <c r="A168" s="60"/>
      <c r="B168" s="59" t="s">
        <v>344</v>
      </c>
      <c r="C168" s="60"/>
      <c r="D168" s="83"/>
      <c r="E168" s="83"/>
      <c r="F168" s="84"/>
      <c r="G168" s="83"/>
      <c r="H168" s="83"/>
      <c r="I168" s="84"/>
      <c r="J168" s="83"/>
      <c r="K168" s="83"/>
      <c r="L168" s="84"/>
      <c r="M168" s="75"/>
      <c r="N168" s="75"/>
      <c r="O168" s="75"/>
      <c r="P168" s="83"/>
      <c r="Q168" s="83"/>
      <c r="R168" s="84"/>
      <c r="S168" s="83"/>
      <c r="T168" s="83"/>
      <c r="U168" s="84"/>
      <c r="V168" s="71"/>
      <c r="W168" s="79"/>
    </row>
    <row r="169" spans="1:23" ht="10.5">
      <c r="A169" s="60">
        <v>5111</v>
      </c>
      <c r="B169" s="59" t="s">
        <v>684</v>
      </c>
      <c r="C169" s="60" t="s">
        <v>685</v>
      </c>
      <c r="D169" s="81">
        <f>SUM(E169,F169)</f>
        <v>11330</v>
      </c>
      <c r="E169" s="81"/>
      <c r="F169" s="82">
        <v>11330</v>
      </c>
      <c r="G169" s="81">
        <f>SUM(H169,I169)</f>
        <v>0</v>
      </c>
      <c r="H169" s="81"/>
      <c r="I169" s="82">
        <v>0</v>
      </c>
      <c r="J169" s="81">
        <f>SUM(K169,L169)</f>
        <v>0</v>
      </c>
      <c r="K169" s="81">
        <v>0</v>
      </c>
      <c r="L169" s="82">
        <v>0</v>
      </c>
      <c r="M169" s="75">
        <f t="shared" si="80"/>
        <v>0</v>
      </c>
      <c r="N169" s="75">
        <f t="shared" si="81"/>
        <v>0</v>
      </c>
      <c r="O169" s="75">
        <f t="shared" si="82"/>
        <v>0</v>
      </c>
      <c r="P169" s="81">
        <f>SUM(Q169,R169)</f>
        <v>0</v>
      </c>
      <c r="Q169" s="81">
        <v>0</v>
      </c>
      <c r="R169" s="82"/>
      <c r="S169" s="81">
        <f>SUM(T169,U169)</f>
        <v>0</v>
      </c>
      <c r="T169" s="81">
        <v>0</v>
      </c>
      <c r="U169" s="82"/>
      <c r="V169" s="71"/>
      <c r="W169" s="79"/>
    </row>
    <row r="170" spans="1:23" ht="10.5">
      <c r="A170" s="60">
        <v>5112</v>
      </c>
      <c r="B170" s="59" t="s">
        <v>686</v>
      </c>
      <c r="C170" s="60" t="s">
        <v>287</v>
      </c>
      <c r="D170" s="81">
        <f>SUM(E170,F170)</f>
        <v>360574</v>
      </c>
      <c r="E170" s="81"/>
      <c r="F170" s="82">
        <v>360574</v>
      </c>
      <c r="G170" s="81">
        <f>SUM(H170,I170)</f>
        <v>33000</v>
      </c>
      <c r="H170" s="81"/>
      <c r="I170" s="82">
        <v>33000</v>
      </c>
      <c r="J170" s="81">
        <f>SUM(K170,L170)</f>
        <v>900000</v>
      </c>
      <c r="K170" s="81"/>
      <c r="L170" s="82">
        <v>900000</v>
      </c>
      <c r="M170" s="75">
        <f t="shared" si="80"/>
        <v>867000</v>
      </c>
      <c r="N170" s="75">
        <f t="shared" si="81"/>
        <v>0</v>
      </c>
      <c r="O170" s="75">
        <f t="shared" si="82"/>
        <v>867000</v>
      </c>
      <c r="P170" s="81">
        <f>SUM(Q170,R170)</f>
        <v>921000</v>
      </c>
      <c r="Q170" s="81">
        <v>0</v>
      </c>
      <c r="R170" s="82">
        <v>921000</v>
      </c>
      <c r="S170" s="81">
        <f>SUM(T170,U170)</f>
        <v>900000</v>
      </c>
      <c r="T170" s="81">
        <v>0</v>
      </c>
      <c r="U170" s="82">
        <v>900000</v>
      </c>
      <c r="V170" s="71"/>
      <c r="W170" s="79"/>
    </row>
    <row r="171" spans="1:23" ht="10.5">
      <c r="A171" s="60">
        <v>5113</v>
      </c>
      <c r="B171" s="59" t="s">
        <v>687</v>
      </c>
      <c r="C171" s="60" t="s">
        <v>288</v>
      </c>
      <c r="D171" s="81">
        <f>SUM(E171,F171)</f>
        <v>101778.1</v>
      </c>
      <c r="E171" s="81"/>
      <c r="F171" s="82">
        <v>101778.1</v>
      </c>
      <c r="G171" s="81">
        <f>SUM(H171,I171)</f>
        <v>36000</v>
      </c>
      <c r="H171" s="81"/>
      <c r="I171" s="82">
        <v>36000</v>
      </c>
      <c r="J171" s="81">
        <f>SUM(K171,L171)</f>
        <v>30000</v>
      </c>
      <c r="K171" s="81"/>
      <c r="L171" s="82">
        <v>30000</v>
      </c>
      <c r="M171" s="75">
        <f t="shared" si="80"/>
        <v>-6000</v>
      </c>
      <c r="N171" s="75">
        <f t="shared" si="81"/>
        <v>0</v>
      </c>
      <c r="O171" s="75">
        <f t="shared" si="82"/>
        <v>-6000</v>
      </c>
      <c r="P171" s="81">
        <f>SUM(Q171,R171)</f>
        <v>30000</v>
      </c>
      <c r="Q171" s="81">
        <v>0</v>
      </c>
      <c r="R171" s="82">
        <v>30000</v>
      </c>
      <c r="S171" s="81">
        <f>SUM(T171,U171)</f>
        <v>63000</v>
      </c>
      <c r="T171" s="81">
        <v>0</v>
      </c>
      <c r="U171" s="82">
        <v>63000</v>
      </c>
      <c r="V171" s="71"/>
      <c r="W171" s="79"/>
    </row>
    <row r="172" spans="1:23" ht="21">
      <c r="A172" s="85">
        <v>5120</v>
      </c>
      <c r="B172" s="86" t="s">
        <v>688</v>
      </c>
      <c r="C172" s="85" t="s">
        <v>247</v>
      </c>
      <c r="D172" s="87">
        <f aca="true" t="shared" si="109" ref="D172:L172">SUM(D174:D176)</f>
        <v>10255.1</v>
      </c>
      <c r="E172" s="88">
        <f t="shared" si="109"/>
        <v>0</v>
      </c>
      <c r="F172" s="88">
        <f t="shared" si="109"/>
        <v>10255.1</v>
      </c>
      <c r="G172" s="87">
        <f t="shared" si="109"/>
        <v>69915</v>
      </c>
      <c r="H172" s="88">
        <f t="shared" si="109"/>
        <v>0</v>
      </c>
      <c r="I172" s="88">
        <f t="shared" si="109"/>
        <v>69915</v>
      </c>
      <c r="J172" s="87">
        <f t="shared" si="109"/>
        <v>58000</v>
      </c>
      <c r="K172" s="88">
        <f t="shared" si="109"/>
        <v>0</v>
      </c>
      <c r="L172" s="88">
        <f t="shared" si="109"/>
        <v>58000</v>
      </c>
      <c r="M172" s="75">
        <f t="shared" si="80"/>
        <v>-11915</v>
      </c>
      <c r="N172" s="75">
        <f t="shared" si="81"/>
        <v>0</v>
      </c>
      <c r="O172" s="75">
        <f t="shared" si="82"/>
        <v>-11915</v>
      </c>
      <c r="P172" s="87">
        <f aca="true" t="shared" si="110" ref="P172:U172">SUM(P174:P176)</f>
        <v>67000</v>
      </c>
      <c r="Q172" s="88">
        <f t="shared" si="110"/>
        <v>0</v>
      </c>
      <c r="R172" s="88">
        <f t="shared" si="110"/>
        <v>67000</v>
      </c>
      <c r="S172" s="87">
        <f t="shared" si="110"/>
        <v>75000</v>
      </c>
      <c r="T172" s="88">
        <f t="shared" si="110"/>
        <v>0</v>
      </c>
      <c r="U172" s="88">
        <f t="shared" si="110"/>
        <v>75000</v>
      </c>
      <c r="V172" s="71"/>
      <c r="W172" s="79"/>
    </row>
    <row r="173" spans="1:23" ht="10.5">
      <c r="A173" s="60"/>
      <c r="B173" s="59" t="s">
        <v>344</v>
      </c>
      <c r="C173" s="60"/>
      <c r="D173" s="83"/>
      <c r="E173" s="83"/>
      <c r="F173" s="84"/>
      <c r="G173" s="83"/>
      <c r="H173" s="83"/>
      <c r="I173" s="84"/>
      <c r="J173" s="83"/>
      <c r="K173" s="83"/>
      <c r="L173" s="84"/>
      <c r="M173" s="75"/>
      <c r="N173" s="75"/>
      <c r="O173" s="75"/>
      <c r="P173" s="83"/>
      <c r="Q173" s="83"/>
      <c r="R173" s="84"/>
      <c r="S173" s="83"/>
      <c r="T173" s="83"/>
      <c r="U173" s="84"/>
      <c r="V173" s="71"/>
      <c r="W173" s="79"/>
    </row>
    <row r="174" spans="1:23" ht="10.5">
      <c r="A174" s="60">
        <v>5121</v>
      </c>
      <c r="B174" s="59" t="s">
        <v>689</v>
      </c>
      <c r="C174" s="60" t="s">
        <v>289</v>
      </c>
      <c r="D174" s="81">
        <f>SUM(E174,F174)</f>
        <v>2752.7</v>
      </c>
      <c r="E174" s="81"/>
      <c r="F174" s="82">
        <v>2752.7</v>
      </c>
      <c r="G174" s="81">
        <f>SUM(H174,I174)</f>
        <v>57000</v>
      </c>
      <c r="H174" s="81"/>
      <c r="I174" s="82">
        <v>57000</v>
      </c>
      <c r="J174" s="81">
        <f>SUM(K174,L174)</f>
        <v>30000</v>
      </c>
      <c r="K174" s="81"/>
      <c r="L174" s="82">
        <v>30000</v>
      </c>
      <c r="M174" s="75">
        <f t="shared" si="80"/>
        <v>-27000</v>
      </c>
      <c r="N174" s="75">
        <f t="shared" si="81"/>
        <v>0</v>
      </c>
      <c r="O174" s="75">
        <f t="shared" si="82"/>
        <v>-27000</v>
      </c>
      <c r="P174" s="81">
        <f>SUM(Q174,R174)</f>
        <v>32000</v>
      </c>
      <c r="Q174" s="81">
        <v>0</v>
      </c>
      <c r="R174" s="82">
        <v>32000</v>
      </c>
      <c r="S174" s="81">
        <f>SUM(T174,U174)</f>
        <v>40000</v>
      </c>
      <c r="T174" s="81">
        <v>0</v>
      </c>
      <c r="U174" s="82">
        <v>40000</v>
      </c>
      <c r="V174" s="71"/>
      <c r="W174" s="79"/>
    </row>
    <row r="175" spans="1:23" ht="10.5">
      <c r="A175" s="60">
        <v>5122</v>
      </c>
      <c r="B175" s="59" t="s">
        <v>690</v>
      </c>
      <c r="C175" s="60" t="s">
        <v>290</v>
      </c>
      <c r="D175" s="81">
        <f>SUM(E175,F175)</f>
        <v>2847.4</v>
      </c>
      <c r="E175" s="81"/>
      <c r="F175" s="82">
        <v>2847.4</v>
      </c>
      <c r="G175" s="81">
        <f>SUM(H175,I175)</f>
        <v>7350</v>
      </c>
      <c r="H175" s="81"/>
      <c r="I175" s="82">
        <v>7350</v>
      </c>
      <c r="J175" s="81">
        <f>SUM(K175,L175)</f>
        <v>15000</v>
      </c>
      <c r="K175" s="81"/>
      <c r="L175" s="82">
        <v>15000</v>
      </c>
      <c r="M175" s="75">
        <f t="shared" si="80"/>
        <v>7650</v>
      </c>
      <c r="N175" s="75">
        <f t="shared" si="81"/>
        <v>0</v>
      </c>
      <c r="O175" s="75">
        <f t="shared" si="82"/>
        <v>7650</v>
      </c>
      <c r="P175" s="81">
        <f>SUM(Q175,R175)</f>
        <v>20000</v>
      </c>
      <c r="Q175" s="81">
        <v>0</v>
      </c>
      <c r="R175" s="82">
        <v>20000</v>
      </c>
      <c r="S175" s="81">
        <f>SUM(T175,U175)</f>
        <v>20000</v>
      </c>
      <c r="T175" s="81">
        <v>0</v>
      </c>
      <c r="U175" s="82">
        <v>20000</v>
      </c>
      <c r="V175" s="71"/>
      <c r="W175" s="79"/>
    </row>
    <row r="176" spans="1:23" ht="10.5">
      <c r="A176" s="60">
        <v>5123</v>
      </c>
      <c r="B176" s="59" t="s">
        <v>691</v>
      </c>
      <c r="C176" s="60" t="s">
        <v>291</v>
      </c>
      <c r="D176" s="81">
        <f>SUM(E176,F176)</f>
        <v>4655</v>
      </c>
      <c r="E176" s="81"/>
      <c r="F176" s="82">
        <v>4655</v>
      </c>
      <c r="G176" s="81">
        <f>SUM(H176,I176)</f>
        <v>5565</v>
      </c>
      <c r="H176" s="81"/>
      <c r="I176" s="82">
        <v>5565</v>
      </c>
      <c r="J176" s="81">
        <f>SUM(K176,L176)</f>
        <v>13000</v>
      </c>
      <c r="K176" s="81"/>
      <c r="L176" s="82">
        <v>13000</v>
      </c>
      <c r="M176" s="75">
        <f t="shared" si="80"/>
        <v>7435</v>
      </c>
      <c r="N176" s="75">
        <f t="shared" si="81"/>
        <v>0</v>
      </c>
      <c r="O176" s="75">
        <f t="shared" si="82"/>
        <v>7435</v>
      </c>
      <c r="P176" s="81">
        <f>SUM(Q176,R176)</f>
        <v>15000</v>
      </c>
      <c r="Q176" s="81">
        <v>0</v>
      </c>
      <c r="R176" s="82">
        <v>15000</v>
      </c>
      <c r="S176" s="81">
        <f>SUM(T176,U176)</f>
        <v>15000</v>
      </c>
      <c r="T176" s="81">
        <v>0</v>
      </c>
      <c r="U176" s="82">
        <v>15000</v>
      </c>
      <c r="V176" s="71"/>
      <c r="W176" s="79"/>
    </row>
    <row r="177" spans="1:23" ht="21">
      <c r="A177" s="85">
        <v>5130</v>
      </c>
      <c r="B177" s="86" t="s">
        <v>692</v>
      </c>
      <c r="C177" s="85" t="s">
        <v>247</v>
      </c>
      <c r="D177" s="87">
        <f aca="true" t="shared" si="111" ref="D177:L177">SUM(D179:D182)</f>
        <v>26085.6</v>
      </c>
      <c r="E177" s="88">
        <f t="shared" si="111"/>
        <v>0</v>
      </c>
      <c r="F177" s="88">
        <f t="shared" si="111"/>
        <v>26085.6</v>
      </c>
      <c r="G177" s="87">
        <f t="shared" si="111"/>
        <v>14884.9</v>
      </c>
      <c r="H177" s="88">
        <f t="shared" si="111"/>
        <v>0</v>
      </c>
      <c r="I177" s="88">
        <f t="shared" si="111"/>
        <v>14884.9</v>
      </c>
      <c r="J177" s="87">
        <f t="shared" si="111"/>
        <v>22000</v>
      </c>
      <c r="K177" s="88">
        <f t="shared" si="111"/>
        <v>0</v>
      </c>
      <c r="L177" s="88">
        <f t="shared" si="111"/>
        <v>22000</v>
      </c>
      <c r="M177" s="75">
        <f t="shared" si="80"/>
        <v>7115.1</v>
      </c>
      <c r="N177" s="75">
        <f t="shared" si="81"/>
        <v>0</v>
      </c>
      <c r="O177" s="75">
        <f t="shared" si="82"/>
        <v>7115.1</v>
      </c>
      <c r="P177" s="87">
        <f aca="true" t="shared" si="112" ref="P177:U177">SUM(P179:P182)</f>
        <v>22000</v>
      </c>
      <c r="Q177" s="88">
        <f t="shared" si="112"/>
        <v>0</v>
      </c>
      <c r="R177" s="88">
        <f t="shared" si="112"/>
        <v>22000</v>
      </c>
      <c r="S177" s="87">
        <f t="shared" si="112"/>
        <v>22000</v>
      </c>
      <c r="T177" s="88">
        <f t="shared" si="112"/>
        <v>0</v>
      </c>
      <c r="U177" s="88">
        <f t="shared" si="112"/>
        <v>22000</v>
      </c>
      <c r="V177" s="71"/>
      <c r="W177" s="79"/>
    </row>
    <row r="178" spans="1:23" ht="10.5">
      <c r="A178" s="60"/>
      <c r="B178" s="59" t="s">
        <v>344</v>
      </c>
      <c r="C178" s="60"/>
      <c r="D178" s="83"/>
      <c r="E178" s="83"/>
      <c r="F178" s="84"/>
      <c r="G178" s="83"/>
      <c r="H178" s="83"/>
      <c r="I178" s="84"/>
      <c r="J178" s="83"/>
      <c r="K178" s="83"/>
      <c r="L178" s="84"/>
      <c r="M178" s="75"/>
      <c r="N178" s="75"/>
      <c r="O178" s="75"/>
      <c r="P178" s="83"/>
      <c r="Q178" s="83"/>
      <c r="R178" s="84"/>
      <c r="S178" s="83"/>
      <c r="T178" s="83"/>
      <c r="U178" s="84"/>
      <c r="V178" s="71"/>
      <c r="W178" s="79"/>
    </row>
    <row r="179" spans="1:23" ht="10.5">
      <c r="A179" s="60">
        <v>5131</v>
      </c>
      <c r="B179" s="59" t="s">
        <v>693</v>
      </c>
      <c r="C179" s="60" t="s">
        <v>694</v>
      </c>
      <c r="D179" s="81">
        <f>SUM(E179,F179)</f>
        <v>0</v>
      </c>
      <c r="E179" s="81"/>
      <c r="F179" s="82"/>
      <c r="G179" s="81">
        <f>SUM(H179,I179)</f>
        <v>0</v>
      </c>
      <c r="H179" s="81"/>
      <c r="I179" s="82"/>
      <c r="J179" s="81">
        <f>SUM(K179,L179)</f>
        <v>0</v>
      </c>
      <c r="K179" s="81"/>
      <c r="L179" s="82"/>
      <c r="M179" s="75">
        <f t="shared" si="80"/>
        <v>0</v>
      </c>
      <c r="N179" s="75">
        <f t="shared" si="81"/>
        <v>0</v>
      </c>
      <c r="O179" s="75">
        <f t="shared" si="82"/>
        <v>0</v>
      </c>
      <c r="P179" s="81">
        <f>SUM(Q179,R179)</f>
        <v>0</v>
      </c>
      <c r="Q179" s="81"/>
      <c r="R179" s="82"/>
      <c r="S179" s="81">
        <f>SUM(T179,U179)</f>
        <v>0</v>
      </c>
      <c r="T179" s="81"/>
      <c r="U179" s="82"/>
      <c r="V179" s="71"/>
      <c r="W179" s="79"/>
    </row>
    <row r="180" spans="1:23" ht="10.5">
      <c r="A180" s="60">
        <v>5132</v>
      </c>
      <c r="B180" s="59" t="s">
        <v>695</v>
      </c>
      <c r="C180" s="60" t="s">
        <v>292</v>
      </c>
      <c r="D180" s="81">
        <f>SUM(E180,F180)</f>
        <v>0</v>
      </c>
      <c r="E180" s="81"/>
      <c r="F180" s="82"/>
      <c r="G180" s="81">
        <f>SUM(H180,I180)</f>
        <v>2000</v>
      </c>
      <c r="H180" s="81"/>
      <c r="I180" s="82">
        <v>2000</v>
      </c>
      <c r="J180" s="81">
        <f>SUM(K180,L180)</f>
        <v>2000</v>
      </c>
      <c r="K180" s="81"/>
      <c r="L180" s="82">
        <v>2000</v>
      </c>
      <c r="M180" s="75">
        <f t="shared" si="80"/>
        <v>0</v>
      </c>
      <c r="N180" s="75">
        <f t="shared" si="81"/>
        <v>0</v>
      </c>
      <c r="O180" s="75">
        <f t="shared" si="82"/>
        <v>0</v>
      </c>
      <c r="P180" s="81">
        <f>SUM(Q180,R180)</f>
        <v>2000</v>
      </c>
      <c r="Q180" s="81">
        <v>0</v>
      </c>
      <c r="R180" s="82">
        <v>2000</v>
      </c>
      <c r="S180" s="81">
        <f>SUM(T180,U180)</f>
        <v>2000</v>
      </c>
      <c r="T180" s="81">
        <v>0</v>
      </c>
      <c r="U180" s="82">
        <v>2000</v>
      </c>
      <c r="V180" s="71"/>
      <c r="W180" s="79"/>
    </row>
    <row r="181" spans="1:23" ht="10.5">
      <c r="A181" s="60">
        <v>5133</v>
      </c>
      <c r="B181" s="59" t="s">
        <v>696</v>
      </c>
      <c r="C181" s="60" t="s">
        <v>697</v>
      </c>
      <c r="D181" s="81">
        <f>SUM(E181,F181)</f>
        <v>0</v>
      </c>
      <c r="E181" s="81"/>
      <c r="F181" s="82"/>
      <c r="G181" s="81">
        <f>SUM(H181,I181)</f>
        <v>0</v>
      </c>
      <c r="H181" s="81"/>
      <c r="I181" s="82"/>
      <c r="J181" s="81">
        <f>SUM(K181,L181)</f>
        <v>0</v>
      </c>
      <c r="K181" s="81"/>
      <c r="L181" s="82"/>
      <c r="M181" s="75">
        <f t="shared" si="80"/>
        <v>0</v>
      </c>
      <c r="N181" s="75">
        <f t="shared" si="81"/>
        <v>0</v>
      </c>
      <c r="O181" s="75">
        <f t="shared" si="82"/>
        <v>0</v>
      </c>
      <c r="P181" s="81">
        <f>SUM(Q181,R181)</f>
        <v>0</v>
      </c>
      <c r="Q181" s="81"/>
      <c r="R181" s="82"/>
      <c r="S181" s="81">
        <f>SUM(T181,U181)</f>
        <v>0</v>
      </c>
      <c r="T181" s="81"/>
      <c r="U181" s="82"/>
      <c r="V181" s="71"/>
      <c r="W181" s="79"/>
    </row>
    <row r="182" spans="1:23" ht="10.5">
      <c r="A182" s="60">
        <v>5134</v>
      </c>
      <c r="B182" s="59" t="s">
        <v>698</v>
      </c>
      <c r="C182" s="60" t="s">
        <v>293</v>
      </c>
      <c r="D182" s="81">
        <f>SUM(E182,F182)</f>
        <v>26085.6</v>
      </c>
      <c r="E182" s="81"/>
      <c r="F182" s="82">
        <v>26085.6</v>
      </c>
      <c r="G182" s="81">
        <f>SUM(H182,I182)</f>
        <v>12884.9</v>
      </c>
      <c r="H182" s="81"/>
      <c r="I182" s="82">
        <v>12884.9</v>
      </c>
      <c r="J182" s="81">
        <f>SUM(K182,L182)</f>
        <v>20000</v>
      </c>
      <c r="K182" s="81"/>
      <c r="L182" s="82">
        <v>20000</v>
      </c>
      <c r="M182" s="75">
        <f t="shared" si="80"/>
        <v>7115.1</v>
      </c>
      <c r="N182" s="75">
        <f t="shared" si="81"/>
        <v>0</v>
      </c>
      <c r="O182" s="75">
        <f t="shared" si="82"/>
        <v>7115.1</v>
      </c>
      <c r="P182" s="81">
        <f>SUM(Q182,R182)</f>
        <v>20000</v>
      </c>
      <c r="Q182" s="81">
        <v>0</v>
      </c>
      <c r="R182" s="82">
        <v>20000</v>
      </c>
      <c r="S182" s="81">
        <f>SUM(T182,U182)</f>
        <v>20000</v>
      </c>
      <c r="T182" s="81">
        <v>0</v>
      </c>
      <c r="U182" s="82">
        <v>20000</v>
      </c>
      <c r="V182" s="71"/>
      <c r="W182" s="79"/>
    </row>
    <row r="183" spans="1:23" ht="21">
      <c r="A183" s="85">
        <v>5200</v>
      </c>
      <c r="B183" s="86" t="s">
        <v>699</v>
      </c>
      <c r="C183" s="85" t="s">
        <v>247</v>
      </c>
      <c r="D183" s="87">
        <f aca="true" t="shared" si="113" ref="D183:L183">SUM(D185:D188)</f>
        <v>0</v>
      </c>
      <c r="E183" s="88">
        <f t="shared" si="113"/>
        <v>0</v>
      </c>
      <c r="F183" s="88">
        <f t="shared" si="113"/>
        <v>0</v>
      </c>
      <c r="G183" s="87">
        <f t="shared" si="113"/>
        <v>0</v>
      </c>
      <c r="H183" s="88">
        <f t="shared" si="113"/>
        <v>0</v>
      </c>
      <c r="I183" s="88">
        <f t="shared" si="113"/>
        <v>0</v>
      </c>
      <c r="J183" s="87">
        <f t="shared" si="113"/>
        <v>0</v>
      </c>
      <c r="K183" s="88">
        <f t="shared" si="113"/>
        <v>0</v>
      </c>
      <c r="L183" s="88">
        <f t="shared" si="113"/>
        <v>0</v>
      </c>
      <c r="M183" s="75">
        <f t="shared" si="80"/>
        <v>0</v>
      </c>
      <c r="N183" s="75">
        <f t="shared" si="81"/>
        <v>0</v>
      </c>
      <c r="O183" s="75">
        <f t="shared" si="82"/>
        <v>0</v>
      </c>
      <c r="P183" s="87">
        <f aca="true" t="shared" si="114" ref="P183:U183">SUM(P185:P188)</f>
        <v>0</v>
      </c>
      <c r="Q183" s="88">
        <f t="shared" si="114"/>
        <v>0</v>
      </c>
      <c r="R183" s="88">
        <f t="shared" si="114"/>
        <v>0</v>
      </c>
      <c r="S183" s="87">
        <f t="shared" si="114"/>
        <v>0</v>
      </c>
      <c r="T183" s="88">
        <f t="shared" si="114"/>
        <v>0</v>
      </c>
      <c r="U183" s="88">
        <f t="shared" si="114"/>
        <v>0</v>
      </c>
      <c r="V183" s="71"/>
      <c r="W183" s="79"/>
    </row>
    <row r="184" spans="1:23" ht="10.5">
      <c r="A184" s="60"/>
      <c r="B184" s="59" t="s">
        <v>529</v>
      </c>
      <c r="C184" s="60"/>
      <c r="D184" s="83"/>
      <c r="E184" s="83"/>
      <c r="F184" s="84"/>
      <c r="G184" s="83"/>
      <c r="H184" s="83"/>
      <c r="I184" s="84"/>
      <c r="J184" s="83"/>
      <c r="K184" s="83"/>
      <c r="L184" s="84"/>
      <c r="M184" s="75"/>
      <c r="N184" s="75"/>
      <c r="O184" s="75"/>
      <c r="P184" s="83"/>
      <c r="Q184" s="83"/>
      <c r="R184" s="84"/>
      <c r="S184" s="83"/>
      <c r="T184" s="83"/>
      <c r="U184" s="84"/>
      <c r="V184" s="71"/>
      <c r="W184" s="79"/>
    </row>
    <row r="185" spans="1:23" ht="10.5">
      <c r="A185" s="60">
        <v>5211</v>
      </c>
      <c r="B185" s="59" t="s">
        <v>700</v>
      </c>
      <c r="C185" s="60" t="s">
        <v>701</v>
      </c>
      <c r="D185" s="81">
        <f>SUM(E185,F185)</f>
        <v>0</v>
      </c>
      <c r="E185" s="81"/>
      <c r="F185" s="82"/>
      <c r="G185" s="81">
        <f>SUM(H185,I185)</f>
        <v>0</v>
      </c>
      <c r="H185" s="81"/>
      <c r="I185" s="82"/>
      <c r="J185" s="81">
        <f>SUM(K185,L185)</f>
        <v>0</v>
      </c>
      <c r="K185" s="81"/>
      <c r="L185" s="82"/>
      <c r="M185" s="75">
        <f t="shared" si="80"/>
        <v>0</v>
      </c>
      <c r="N185" s="75">
        <f t="shared" si="81"/>
        <v>0</v>
      </c>
      <c r="O185" s="75">
        <f t="shared" si="82"/>
        <v>0</v>
      </c>
      <c r="P185" s="81">
        <f>SUM(Q185,R185)</f>
        <v>0</v>
      </c>
      <c r="Q185" s="81"/>
      <c r="R185" s="82"/>
      <c r="S185" s="81">
        <f>SUM(T185,U185)</f>
        <v>0</v>
      </c>
      <c r="T185" s="81"/>
      <c r="U185" s="82"/>
      <c r="V185" s="71"/>
      <c r="W185" s="79"/>
    </row>
    <row r="186" spans="1:23" ht="10.5">
      <c r="A186" s="60">
        <v>5221</v>
      </c>
      <c r="B186" s="59" t="s">
        <v>702</v>
      </c>
      <c r="C186" s="60" t="s">
        <v>703</v>
      </c>
      <c r="D186" s="81">
        <f>SUM(E186,F186)</f>
        <v>0</v>
      </c>
      <c r="E186" s="81"/>
      <c r="F186" s="82"/>
      <c r="G186" s="81">
        <f>SUM(H186,I186)</f>
        <v>0</v>
      </c>
      <c r="H186" s="81"/>
      <c r="I186" s="82"/>
      <c r="J186" s="81">
        <f>SUM(K186,L186)</f>
        <v>0</v>
      </c>
      <c r="K186" s="81"/>
      <c r="L186" s="82"/>
      <c r="M186" s="75">
        <f t="shared" si="80"/>
        <v>0</v>
      </c>
      <c r="N186" s="75">
        <f t="shared" si="81"/>
        <v>0</v>
      </c>
      <c r="O186" s="75">
        <f t="shared" si="82"/>
        <v>0</v>
      </c>
      <c r="P186" s="81">
        <f>SUM(Q186,R186)</f>
        <v>0</v>
      </c>
      <c r="Q186" s="81"/>
      <c r="R186" s="82"/>
      <c r="S186" s="81">
        <f>SUM(T186,U186)</f>
        <v>0</v>
      </c>
      <c r="T186" s="81"/>
      <c r="U186" s="82"/>
      <c r="V186" s="71"/>
      <c r="W186" s="79"/>
    </row>
    <row r="187" spans="1:23" ht="10.5">
      <c r="A187" s="60">
        <v>5231</v>
      </c>
      <c r="B187" s="59" t="s">
        <v>704</v>
      </c>
      <c r="C187" s="60" t="s">
        <v>705</v>
      </c>
      <c r="D187" s="81">
        <f>SUM(E187,F187)</f>
        <v>0</v>
      </c>
      <c r="E187" s="81"/>
      <c r="F187" s="82"/>
      <c r="G187" s="81">
        <f>SUM(H187,I187)</f>
        <v>0</v>
      </c>
      <c r="H187" s="81"/>
      <c r="I187" s="82"/>
      <c r="J187" s="81">
        <f>SUM(K187,L187)</f>
        <v>0</v>
      </c>
      <c r="K187" s="81"/>
      <c r="L187" s="82"/>
      <c r="M187" s="75">
        <f aca="true" t="shared" si="115" ref="M187:M224">J187-G187</f>
        <v>0</v>
      </c>
      <c r="N187" s="75">
        <f aca="true" t="shared" si="116" ref="N187:N224">K187-H187</f>
        <v>0</v>
      </c>
      <c r="O187" s="75">
        <f aca="true" t="shared" si="117" ref="O187:O224">L187-I187</f>
        <v>0</v>
      </c>
      <c r="P187" s="81">
        <f>SUM(Q187,R187)</f>
        <v>0</v>
      </c>
      <c r="Q187" s="81"/>
      <c r="R187" s="82"/>
      <c r="S187" s="81">
        <f>SUM(T187,U187)</f>
        <v>0</v>
      </c>
      <c r="T187" s="81"/>
      <c r="U187" s="82"/>
      <c r="V187" s="71"/>
      <c r="W187" s="79"/>
    </row>
    <row r="188" spans="1:23" ht="10.5">
      <c r="A188" s="60">
        <v>5241</v>
      </c>
      <c r="B188" s="59" t="s">
        <v>706</v>
      </c>
      <c r="C188" s="60" t="s">
        <v>707</v>
      </c>
      <c r="D188" s="81">
        <f>SUM(E188,F188)</f>
        <v>0</v>
      </c>
      <c r="E188" s="81"/>
      <c r="F188" s="82"/>
      <c r="G188" s="81">
        <f>SUM(H188,I188)</f>
        <v>0</v>
      </c>
      <c r="H188" s="81"/>
      <c r="I188" s="82"/>
      <c r="J188" s="81">
        <f>SUM(K188,L188)</f>
        <v>0</v>
      </c>
      <c r="K188" s="81"/>
      <c r="L188" s="82"/>
      <c r="M188" s="75">
        <f t="shared" si="115"/>
        <v>0</v>
      </c>
      <c r="N188" s="75">
        <f t="shared" si="116"/>
        <v>0</v>
      </c>
      <c r="O188" s="75">
        <f t="shared" si="117"/>
        <v>0</v>
      </c>
      <c r="P188" s="81">
        <f>SUM(Q188,R188)</f>
        <v>0</v>
      </c>
      <c r="Q188" s="81"/>
      <c r="R188" s="82"/>
      <c r="S188" s="81">
        <f>SUM(T188,U188)</f>
        <v>0</v>
      </c>
      <c r="T188" s="81"/>
      <c r="U188" s="82"/>
      <c r="V188" s="71"/>
      <c r="W188" s="79"/>
    </row>
    <row r="189" spans="1:23" ht="10.5">
      <c r="A189" s="85">
        <v>5300</v>
      </c>
      <c r="B189" s="86" t="s">
        <v>708</v>
      </c>
      <c r="C189" s="85" t="s">
        <v>247</v>
      </c>
      <c r="D189" s="87">
        <f aca="true" t="shared" si="118" ref="D189:L189">SUM(D191)</f>
        <v>0</v>
      </c>
      <c r="E189" s="88">
        <f t="shared" si="118"/>
        <v>0</v>
      </c>
      <c r="F189" s="88">
        <f t="shared" si="118"/>
        <v>0</v>
      </c>
      <c r="G189" s="87">
        <f t="shared" si="118"/>
        <v>0</v>
      </c>
      <c r="H189" s="88">
        <f t="shared" si="118"/>
        <v>0</v>
      </c>
      <c r="I189" s="88">
        <f t="shared" si="118"/>
        <v>0</v>
      </c>
      <c r="J189" s="87">
        <f t="shared" si="118"/>
        <v>0</v>
      </c>
      <c r="K189" s="88">
        <f t="shared" si="118"/>
        <v>0</v>
      </c>
      <c r="L189" s="88">
        <f t="shared" si="118"/>
        <v>0</v>
      </c>
      <c r="M189" s="75">
        <f t="shared" si="115"/>
        <v>0</v>
      </c>
      <c r="N189" s="75">
        <f t="shared" si="116"/>
        <v>0</v>
      </c>
      <c r="O189" s="75">
        <f t="shared" si="117"/>
        <v>0</v>
      </c>
      <c r="P189" s="87">
        <f aca="true" t="shared" si="119" ref="P189:U189">SUM(P191)</f>
        <v>0</v>
      </c>
      <c r="Q189" s="88">
        <f t="shared" si="119"/>
        <v>0</v>
      </c>
      <c r="R189" s="88">
        <f t="shared" si="119"/>
        <v>0</v>
      </c>
      <c r="S189" s="87">
        <f t="shared" si="119"/>
        <v>0</v>
      </c>
      <c r="T189" s="88">
        <f t="shared" si="119"/>
        <v>0</v>
      </c>
      <c r="U189" s="88">
        <f t="shared" si="119"/>
        <v>0</v>
      </c>
      <c r="V189" s="71"/>
      <c r="W189" s="79"/>
    </row>
    <row r="190" spans="1:23" ht="10.5">
      <c r="A190" s="60"/>
      <c r="B190" s="59" t="s">
        <v>529</v>
      </c>
      <c r="C190" s="60"/>
      <c r="D190" s="83"/>
      <c r="E190" s="83"/>
      <c r="F190" s="84"/>
      <c r="G190" s="83"/>
      <c r="H190" s="83"/>
      <c r="I190" s="84"/>
      <c r="J190" s="83"/>
      <c r="K190" s="83"/>
      <c r="L190" s="84"/>
      <c r="M190" s="75"/>
      <c r="N190" s="75"/>
      <c r="O190" s="75"/>
      <c r="P190" s="83"/>
      <c r="Q190" s="83"/>
      <c r="R190" s="84"/>
      <c r="S190" s="83"/>
      <c r="T190" s="83"/>
      <c r="U190" s="84"/>
      <c r="V190" s="71"/>
      <c r="W190" s="79"/>
    </row>
    <row r="191" spans="1:23" ht="10.5">
      <c r="A191" s="60">
        <v>5311</v>
      </c>
      <c r="B191" s="59" t="s">
        <v>709</v>
      </c>
      <c r="C191" s="60" t="s">
        <v>710</v>
      </c>
      <c r="D191" s="81">
        <f>SUM(E191,F191)</f>
        <v>0</v>
      </c>
      <c r="E191" s="81"/>
      <c r="F191" s="82"/>
      <c r="G191" s="81">
        <f>SUM(H191,I191)</f>
        <v>0</v>
      </c>
      <c r="H191" s="81"/>
      <c r="I191" s="82"/>
      <c r="J191" s="81">
        <f>SUM(K191,L191)</f>
        <v>0</v>
      </c>
      <c r="K191" s="81"/>
      <c r="L191" s="82"/>
      <c r="M191" s="75">
        <f t="shared" si="115"/>
        <v>0</v>
      </c>
      <c r="N191" s="75">
        <f t="shared" si="116"/>
        <v>0</v>
      </c>
      <c r="O191" s="75">
        <f t="shared" si="117"/>
        <v>0</v>
      </c>
      <c r="P191" s="81">
        <f>SUM(Q191,R191)</f>
        <v>0</v>
      </c>
      <c r="Q191" s="81"/>
      <c r="R191" s="82"/>
      <c r="S191" s="81">
        <f>SUM(T191,U191)</f>
        <v>0</v>
      </c>
      <c r="T191" s="81"/>
      <c r="U191" s="82"/>
      <c r="V191" s="71"/>
      <c r="W191" s="79"/>
    </row>
    <row r="192" spans="1:23" ht="21">
      <c r="A192" s="85">
        <v>5400</v>
      </c>
      <c r="B192" s="86" t="s">
        <v>750</v>
      </c>
      <c r="C192" s="85" t="s">
        <v>247</v>
      </c>
      <c r="D192" s="87">
        <f aca="true" t="shared" si="120" ref="D192:L192">SUM(D194:D197)</f>
        <v>0</v>
      </c>
      <c r="E192" s="88">
        <f t="shared" si="120"/>
        <v>0</v>
      </c>
      <c r="F192" s="88">
        <f t="shared" si="120"/>
        <v>0</v>
      </c>
      <c r="G192" s="87">
        <f t="shared" si="120"/>
        <v>0</v>
      </c>
      <c r="H192" s="88">
        <f t="shared" si="120"/>
        <v>0</v>
      </c>
      <c r="I192" s="88">
        <f t="shared" si="120"/>
        <v>0</v>
      </c>
      <c r="J192" s="87">
        <f t="shared" si="120"/>
        <v>0</v>
      </c>
      <c r="K192" s="88">
        <f t="shared" si="120"/>
        <v>0</v>
      </c>
      <c r="L192" s="88">
        <f t="shared" si="120"/>
        <v>0</v>
      </c>
      <c r="M192" s="75">
        <f t="shared" si="115"/>
        <v>0</v>
      </c>
      <c r="N192" s="75">
        <f t="shared" si="116"/>
        <v>0</v>
      </c>
      <c r="O192" s="75">
        <f t="shared" si="117"/>
        <v>0</v>
      </c>
      <c r="P192" s="87">
        <f aca="true" t="shared" si="121" ref="P192:U192">SUM(P194:P197)</f>
        <v>0</v>
      </c>
      <c r="Q192" s="88">
        <f t="shared" si="121"/>
        <v>0</v>
      </c>
      <c r="R192" s="88">
        <f t="shared" si="121"/>
        <v>0</v>
      </c>
      <c r="S192" s="87">
        <f t="shared" si="121"/>
        <v>0</v>
      </c>
      <c r="T192" s="88">
        <f t="shared" si="121"/>
        <v>0</v>
      </c>
      <c r="U192" s="88">
        <f t="shared" si="121"/>
        <v>0</v>
      </c>
      <c r="V192" s="71"/>
      <c r="W192" s="79"/>
    </row>
    <row r="193" spans="1:23" ht="10.5">
      <c r="A193" s="60"/>
      <c r="B193" s="59" t="s">
        <v>529</v>
      </c>
      <c r="C193" s="60"/>
      <c r="D193" s="83"/>
      <c r="E193" s="83"/>
      <c r="F193" s="84"/>
      <c r="G193" s="83"/>
      <c r="H193" s="83"/>
      <c r="I193" s="84"/>
      <c r="J193" s="83"/>
      <c r="K193" s="83"/>
      <c r="L193" s="84"/>
      <c r="M193" s="75"/>
      <c r="N193" s="75"/>
      <c r="O193" s="75"/>
      <c r="P193" s="83"/>
      <c r="Q193" s="83"/>
      <c r="R193" s="84"/>
      <c r="S193" s="83"/>
      <c r="T193" s="83"/>
      <c r="U193" s="84"/>
      <c r="V193" s="71"/>
      <c r="W193" s="79"/>
    </row>
    <row r="194" spans="1:23" ht="10.5">
      <c r="A194" s="60">
        <v>5411</v>
      </c>
      <c r="B194" s="59" t="s">
        <v>711</v>
      </c>
      <c r="C194" s="60" t="s">
        <v>712</v>
      </c>
      <c r="D194" s="81">
        <f>SUM(E194,F194)</f>
        <v>0</v>
      </c>
      <c r="E194" s="81"/>
      <c r="F194" s="82"/>
      <c r="G194" s="81">
        <f>SUM(H194,I194)</f>
        <v>0</v>
      </c>
      <c r="H194" s="81"/>
      <c r="I194" s="82"/>
      <c r="J194" s="81">
        <f>SUM(K194,L194)</f>
        <v>0</v>
      </c>
      <c r="K194" s="81"/>
      <c r="L194" s="82"/>
      <c r="M194" s="75">
        <f t="shared" si="115"/>
        <v>0</v>
      </c>
      <c r="N194" s="75">
        <f t="shared" si="116"/>
        <v>0</v>
      </c>
      <c r="O194" s="75">
        <f t="shared" si="117"/>
        <v>0</v>
      </c>
      <c r="P194" s="81">
        <f>SUM(Q194,R194)</f>
        <v>0</v>
      </c>
      <c r="Q194" s="81"/>
      <c r="R194" s="82"/>
      <c r="S194" s="81">
        <f>SUM(T194,U194)</f>
        <v>0</v>
      </c>
      <c r="T194" s="81"/>
      <c r="U194" s="82"/>
      <c r="V194" s="71"/>
      <c r="W194" s="79"/>
    </row>
    <row r="195" spans="1:23" ht="10.5">
      <c r="A195" s="60">
        <v>5421</v>
      </c>
      <c r="B195" s="59" t="s">
        <v>713</v>
      </c>
      <c r="C195" s="60" t="s">
        <v>714</v>
      </c>
      <c r="D195" s="81">
        <f>SUM(E195,F195)</f>
        <v>0</v>
      </c>
      <c r="E195" s="81"/>
      <c r="F195" s="82"/>
      <c r="G195" s="81">
        <f>SUM(H195,I195)</f>
        <v>0</v>
      </c>
      <c r="H195" s="81"/>
      <c r="I195" s="82"/>
      <c r="J195" s="81">
        <f>SUM(K195,L195)</f>
        <v>0</v>
      </c>
      <c r="K195" s="81"/>
      <c r="L195" s="82"/>
      <c r="M195" s="75">
        <f t="shared" si="115"/>
        <v>0</v>
      </c>
      <c r="N195" s="75">
        <f t="shared" si="116"/>
        <v>0</v>
      </c>
      <c r="O195" s="75">
        <f t="shared" si="117"/>
        <v>0</v>
      </c>
      <c r="P195" s="81">
        <f>SUM(Q195,R195)</f>
        <v>0</v>
      </c>
      <c r="Q195" s="81"/>
      <c r="R195" s="82"/>
      <c r="S195" s="81">
        <f>SUM(T195,U195)</f>
        <v>0</v>
      </c>
      <c r="T195" s="81"/>
      <c r="U195" s="82"/>
      <c r="V195" s="71"/>
      <c r="W195" s="79"/>
    </row>
    <row r="196" spans="1:23" ht="10.5">
      <c r="A196" s="60">
        <v>5431</v>
      </c>
      <c r="B196" s="59" t="s">
        <v>715</v>
      </c>
      <c r="C196" s="60" t="s">
        <v>716</v>
      </c>
      <c r="D196" s="81">
        <f>SUM(E196,F196)</f>
        <v>0</v>
      </c>
      <c r="E196" s="81"/>
      <c r="F196" s="82"/>
      <c r="G196" s="81">
        <f>SUM(H196,I196)</f>
        <v>0</v>
      </c>
      <c r="H196" s="81"/>
      <c r="I196" s="82"/>
      <c r="J196" s="81">
        <f>SUM(K196,L196)</f>
        <v>0</v>
      </c>
      <c r="K196" s="81"/>
      <c r="L196" s="82"/>
      <c r="M196" s="75">
        <f t="shared" si="115"/>
        <v>0</v>
      </c>
      <c r="N196" s="75">
        <f t="shared" si="116"/>
        <v>0</v>
      </c>
      <c r="O196" s="75">
        <f t="shared" si="117"/>
        <v>0</v>
      </c>
      <c r="P196" s="81">
        <f>SUM(Q196,R196)</f>
        <v>0</v>
      </c>
      <c r="Q196" s="81"/>
      <c r="R196" s="82"/>
      <c r="S196" s="81">
        <f>SUM(T196,U196)</f>
        <v>0</v>
      </c>
      <c r="T196" s="81"/>
      <c r="U196" s="82"/>
      <c r="V196" s="71"/>
      <c r="W196" s="79"/>
    </row>
    <row r="197" spans="1:23" ht="10.5">
      <c r="A197" s="60">
        <v>5441</v>
      </c>
      <c r="B197" s="59" t="s">
        <v>717</v>
      </c>
      <c r="C197" s="60" t="s">
        <v>718</v>
      </c>
      <c r="D197" s="81">
        <f>SUM(E197,F197)</f>
        <v>0</v>
      </c>
      <c r="E197" s="81"/>
      <c r="F197" s="82"/>
      <c r="G197" s="81">
        <f>SUM(H197,I197)</f>
        <v>0</v>
      </c>
      <c r="H197" s="81"/>
      <c r="I197" s="82"/>
      <c r="J197" s="81">
        <f>SUM(K197,L197)</f>
        <v>0</v>
      </c>
      <c r="K197" s="81"/>
      <c r="L197" s="82"/>
      <c r="M197" s="75">
        <f t="shared" si="115"/>
        <v>0</v>
      </c>
      <c r="N197" s="75">
        <f t="shared" si="116"/>
        <v>0</v>
      </c>
      <c r="O197" s="75">
        <f t="shared" si="117"/>
        <v>0</v>
      </c>
      <c r="P197" s="81">
        <f>SUM(Q197,R197)</f>
        <v>0</v>
      </c>
      <c r="Q197" s="81"/>
      <c r="R197" s="82"/>
      <c r="S197" s="81">
        <f>SUM(T197,U197)</f>
        <v>0</v>
      </c>
      <c r="T197" s="81"/>
      <c r="U197" s="82"/>
      <c r="V197" s="71"/>
      <c r="W197" s="79"/>
    </row>
    <row r="198" spans="1:23" ht="21">
      <c r="A198" s="85">
        <v>5500</v>
      </c>
      <c r="B198" s="86" t="s">
        <v>719</v>
      </c>
      <c r="C198" s="85" t="s">
        <v>247</v>
      </c>
      <c r="D198" s="87">
        <f aca="true" t="shared" si="122" ref="D198:L198">SUM(D200)</f>
        <v>0</v>
      </c>
      <c r="E198" s="88">
        <f t="shared" si="122"/>
        <v>0</v>
      </c>
      <c r="F198" s="88">
        <f t="shared" si="122"/>
        <v>0</v>
      </c>
      <c r="G198" s="87">
        <f t="shared" si="122"/>
        <v>0</v>
      </c>
      <c r="H198" s="88">
        <f t="shared" si="122"/>
        <v>0</v>
      </c>
      <c r="I198" s="88">
        <f t="shared" si="122"/>
        <v>0</v>
      </c>
      <c r="J198" s="87">
        <f t="shared" si="122"/>
        <v>0</v>
      </c>
      <c r="K198" s="88">
        <f t="shared" si="122"/>
        <v>0</v>
      </c>
      <c r="L198" s="88">
        <f t="shared" si="122"/>
        <v>0</v>
      </c>
      <c r="M198" s="75">
        <f t="shared" si="115"/>
        <v>0</v>
      </c>
      <c r="N198" s="75">
        <f t="shared" si="116"/>
        <v>0</v>
      </c>
      <c r="O198" s="75">
        <f t="shared" si="117"/>
        <v>0</v>
      </c>
      <c r="P198" s="87">
        <f aca="true" t="shared" si="123" ref="P198:U198">SUM(P200)</f>
        <v>0</v>
      </c>
      <c r="Q198" s="88">
        <f t="shared" si="123"/>
        <v>0</v>
      </c>
      <c r="R198" s="88">
        <f t="shared" si="123"/>
        <v>0</v>
      </c>
      <c r="S198" s="87">
        <f t="shared" si="123"/>
        <v>0</v>
      </c>
      <c r="T198" s="88">
        <f t="shared" si="123"/>
        <v>0</v>
      </c>
      <c r="U198" s="88">
        <f t="shared" si="123"/>
        <v>0</v>
      </c>
      <c r="V198" s="71"/>
      <c r="W198" s="79"/>
    </row>
    <row r="199" spans="1:23" ht="10.5">
      <c r="A199" s="60"/>
      <c r="B199" s="59" t="s">
        <v>529</v>
      </c>
      <c r="C199" s="60"/>
      <c r="D199" s="83"/>
      <c r="E199" s="83"/>
      <c r="F199" s="84"/>
      <c r="G199" s="83"/>
      <c r="H199" s="83"/>
      <c r="I199" s="84"/>
      <c r="J199" s="83"/>
      <c r="K199" s="83"/>
      <c r="L199" s="84"/>
      <c r="M199" s="75"/>
      <c r="N199" s="75"/>
      <c r="O199" s="75"/>
      <c r="P199" s="83"/>
      <c r="Q199" s="83"/>
      <c r="R199" s="84"/>
      <c r="S199" s="83"/>
      <c r="T199" s="83"/>
      <c r="U199" s="84"/>
      <c r="V199" s="71"/>
      <c r="W199" s="79"/>
    </row>
    <row r="200" spans="1:23" ht="21">
      <c r="A200" s="60">
        <v>5511</v>
      </c>
      <c r="B200" s="59" t="s">
        <v>719</v>
      </c>
      <c r="C200" s="60" t="s">
        <v>720</v>
      </c>
      <c r="D200" s="81">
        <f>SUM(E200,F200)</f>
        <v>0</v>
      </c>
      <c r="E200" s="81"/>
      <c r="F200" s="82"/>
      <c r="G200" s="81">
        <f>SUM(H200,I200)</f>
        <v>0</v>
      </c>
      <c r="H200" s="81"/>
      <c r="I200" s="82"/>
      <c r="J200" s="81">
        <f>SUM(K200,L200)</f>
        <v>0</v>
      </c>
      <c r="K200" s="81"/>
      <c r="L200" s="82"/>
      <c r="M200" s="75">
        <f t="shared" si="115"/>
        <v>0</v>
      </c>
      <c r="N200" s="75">
        <f t="shared" si="116"/>
        <v>0</v>
      </c>
      <c r="O200" s="75">
        <f t="shared" si="117"/>
        <v>0</v>
      </c>
      <c r="P200" s="81">
        <f>SUM(Q200,R200)</f>
        <v>0</v>
      </c>
      <c r="Q200" s="81"/>
      <c r="R200" s="82"/>
      <c r="S200" s="81">
        <f>SUM(T200,U200)</f>
        <v>0</v>
      </c>
      <c r="T200" s="81"/>
      <c r="U200" s="82"/>
      <c r="V200" s="71"/>
      <c r="W200" s="79"/>
    </row>
    <row r="201" spans="1:23" ht="21">
      <c r="A201" s="85">
        <v>6000</v>
      </c>
      <c r="B201" s="86" t="s">
        <v>721</v>
      </c>
      <c r="C201" s="85" t="s">
        <v>247</v>
      </c>
      <c r="D201" s="87">
        <f aca="true" t="shared" si="124" ref="D201:K201">SUM(D203,D211,D216,D219)</f>
        <v>-19766.8</v>
      </c>
      <c r="E201" s="88">
        <f t="shared" si="124"/>
        <v>0</v>
      </c>
      <c r="F201" s="88">
        <f t="shared" si="124"/>
        <v>-19766.8</v>
      </c>
      <c r="G201" s="87">
        <f t="shared" si="124"/>
        <v>-25000</v>
      </c>
      <c r="H201" s="88">
        <f t="shared" si="124"/>
        <v>0</v>
      </c>
      <c r="I201" s="88">
        <f t="shared" si="124"/>
        <v>-25000</v>
      </c>
      <c r="J201" s="87">
        <v>0</v>
      </c>
      <c r="K201" s="88">
        <f t="shared" si="124"/>
        <v>0</v>
      </c>
      <c r="L201" s="88">
        <v>0</v>
      </c>
      <c r="M201" s="75">
        <f t="shared" si="115"/>
        <v>25000</v>
      </c>
      <c r="N201" s="75">
        <f t="shared" si="116"/>
        <v>0</v>
      </c>
      <c r="O201" s="75">
        <f t="shared" si="117"/>
        <v>25000</v>
      </c>
      <c r="P201" s="87">
        <f aca="true" t="shared" si="125" ref="P201:U201">SUM(P203,P211,P216,P219)</f>
        <v>0</v>
      </c>
      <c r="Q201" s="88">
        <f t="shared" si="125"/>
        <v>0</v>
      </c>
      <c r="R201" s="88">
        <f t="shared" si="125"/>
        <v>0</v>
      </c>
      <c r="S201" s="87">
        <f t="shared" si="125"/>
        <v>0</v>
      </c>
      <c r="T201" s="88">
        <f t="shared" si="125"/>
        <v>0</v>
      </c>
      <c r="U201" s="88">
        <f t="shared" si="125"/>
        <v>0</v>
      </c>
      <c r="V201" s="71"/>
      <c r="W201" s="79"/>
    </row>
    <row r="202" spans="1:23" ht="10.5">
      <c r="A202" s="60"/>
      <c r="B202" s="59" t="s">
        <v>354</v>
      </c>
      <c r="C202" s="60"/>
      <c r="D202" s="83"/>
      <c r="E202" s="83"/>
      <c r="F202" s="84"/>
      <c r="G202" s="83"/>
      <c r="H202" s="83"/>
      <c r="I202" s="84"/>
      <c r="J202" s="83"/>
      <c r="K202" s="83"/>
      <c r="L202" s="84"/>
      <c r="M202" s="75"/>
      <c r="N202" s="75"/>
      <c r="O202" s="75"/>
      <c r="P202" s="83"/>
      <c r="Q202" s="83"/>
      <c r="R202" s="84"/>
      <c r="S202" s="83"/>
      <c r="T202" s="83"/>
      <c r="U202" s="84"/>
      <c r="V202" s="71"/>
      <c r="W202" s="79"/>
    </row>
    <row r="203" spans="1:23" ht="21">
      <c r="A203" s="85">
        <v>6100</v>
      </c>
      <c r="B203" s="86" t="s">
        <v>722</v>
      </c>
      <c r="C203" s="85" t="s">
        <v>247</v>
      </c>
      <c r="D203" s="87">
        <f aca="true" t="shared" si="126" ref="D203:L203">SUM(D205:D207)</f>
        <v>0</v>
      </c>
      <c r="E203" s="88">
        <f t="shared" si="126"/>
        <v>0</v>
      </c>
      <c r="F203" s="88">
        <f t="shared" si="126"/>
        <v>0</v>
      </c>
      <c r="G203" s="87">
        <f t="shared" si="126"/>
        <v>0</v>
      </c>
      <c r="H203" s="88">
        <f t="shared" si="126"/>
        <v>0</v>
      </c>
      <c r="I203" s="88">
        <f t="shared" si="126"/>
        <v>0</v>
      </c>
      <c r="J203" s="87">
        <f t="shared" si="126"/>
        <v>0</v>
      </c>
      <c r="K203" s="88">
        <f t="shared" si="126"/>
        <v>0</v>
      </c>
      <c r="L203" s="88">
        <f t="shared" si="126"/>
        <v>0</v>
      </c>
      <c r="M203" s="75">
        <f t="shared" si="115"/>
        <v>0</v>
      </c>
      <c r="N203" s="75">
        <f t="shared" si="116"/>
        <v>0</v>
      </c>
      <c r="O203" s="75">
        <f t="shared" si="117"/>
        <v>0</v>
      </c>
      <c r="P203" s="87">
        <f aca="true" t="shared" si="127" ref="P203:U203">SUM(P205:P207)</f>
        <v>0</v>
      </c>
      <c r="Q203" s="88">
        <f t="shared" si="127"/>
        <v>0</v>
      </c>
      <c r="R203" s="88">
        <f t="shared" si="127"/>
        <v>0</v>
      </c>
      <c r="S203" s="87">
        <f t="shared" si="127"/>
        <v>0</v>
      </c>
      <c r="T203" s="88">
        <f t="shared" si="127"/>
        <v>0</v>
      </c>
      <c r="U203" s="88">
        <f t="shared" si="127"/>
        <v>0</v>
      </c>
      <c r="V203" s="71"/>
      <c r="W203" s="79"/>
    </row>
    <row r="204" spans="1:23" ht="10.5">
      <c r="A204" s="60"/>
      <c r="B204" s="59" t="s">
        <v>354</v>
      </c>
      <c r="C204" s="60"/>
      <c r="D204" s="83"/>
      <c r="E204" s="83"/>
      <c r="F204" s="84"/>
      <c r="G204" s="83"/>
      <c r="H204" s="83"/>
      <c r="I204" s="84"/>
      <c r="J204" s="83"/>
      <c r="K204" s="83"/>
      <c r="L204" s="84"/>
      <c r="M204" s="75"/>
      <c r="N204" s="75"/>
      <c r="O204" s="75"/>
      <c r="P204" s="83"/>
      <c r="Q204" s="83"/>
      <c r="R204" s="84"/>
      <c r="S204" s="83"/>
      <c r="T204" s="83"/>
      <c r="U204" s="84"/>
      <c r="V204" s="71"/>
      <c r="W204" s="79"/>
    </row>
    <row r="205" spans="1:23" ht="10.5">
      <c r="A205" s="60">
        <v>6110</v>
      </c>
      <c r="B205" s="59" t="s">
        <v>723</v>
      </c>
      <c r="C205" s="60" t="s">
        <v>294</v>
      </c>
      <c r="D205" s="81">
        <f>SUM(E205,F205)</f>
        <v>0</v>
      </c>
      <c r="E205" s="81"/>
      <c r="F205" s="82"/>
      <c r="G205" s="81">
        <f>SUM(H205,I205)</f>
        <v>0</v>
      </c>
      <c r="H205" s="81"/>
      <c r="I205" s="82"/>
      <c r="J205" s="81">
        <f>SUM(K205,L205)</f>
        <v>0</v>
      </c>
      <c r="K205" s="81"/>
      <c r="L205" s="82"/>
      <c r="M205" s="75">
        <f t="shared" si="115"/>
        <v>0</v>
      </c>
      <c r="N205" s="75">
        <f t="shared" si="116"/>
        <v>0</v>
      </c>
      <c r="O205" s="75">
        <f t="shared" si="117"/>
        <v>0</v>
      </c>
      <c r="P205" s="81">
        <f>SUM(Q205,R205)</f>
        <v>0</v>
      </c>
      <c r="Q205" s="81"/>
      <c r="R205" s="82"/>
      <c r="S205" s="81">
        <f>SUM(T205,U205)</f>
        <v>0</v>
      </c>
      <c r="T205" s="81"/>
      <c r="U205" s="82"/>
      <c r="V205" s="71"/>
      <c r="W205" s="79"/>
    </row>
    <row r="206" spans="1:23" ht="10.5">
      <c r="A206" s="60">
        <v>6120</v>
      </c>
      <c r="B206" s="59" t="s">
        <v>724</v>
      </c>
      <c r="C206" s="60" t="s">
        <v>295</v>
      </c>
      <c r="D206" s="81">
        <f>SUM(E206,F206)</f>
        <v>0</v>
      </c>
      <c r="E206" s="81"/>
      <c r="F206" s="82"/>
      <c r="G206" s="81">
        <f>SUM(H206,I206)</f>
        <v>0</v>
      </c>
      <c r="H206" s="81"/>
      <c r="I206" s="82"/>
      <c r="J206" s="81">
        <f>SUM(K206,L206)</f>
        <v>0</v>
      </c>
      <c r="K206" s="81"/>
      <c r="L206" s="82"/>
      <c r="M206" s="75">
        <f t="shared" si="115"/>
        <v>0</v>
      </c>
      <c r="N206" s="75">
        <f t="shared" si="116"/>
        <v>0</v>
      </c>
      <c r="O206" s="75">
        <f t="shared" si="117"/>
        <v>0</v>
      </c>
      <c r="P206" s="81">
        <f>SUM(Q206,R206)</f>
        <v>0</v>
      </c>
      <c r="Q206" s="81"/>
      <c r="R206" s="82"/>
      <c r="S206" s="81">
        <f>SUM(T206,U206)</f>
        <v>0</v>
      </c>
      <c r="T206" s="81"/>
      <c r="U206" s="82"/>
      <c r="V206" s="71"/>
      <c r="W206" s="79"/>
    </row>
    <row r="207" spans="1:23" ht="10.5">
      <c r="A207" s="60">
        <v>6130</v>
      </c>
      <c r="B207" s="59" t="s">
        <v>725</v>
      </c>
      <c r="C207" s="60" t="s">
        <v>726</v>
      </c>
      <c r="D207" s="81">
        <f>SUM(E207,F207)</f>
        <v>0</v>
      </c>
      <c r="E207" s="81"/>
      <c r="F207" s="82">
        <v>0</v>
      </c>
      <c r="G207" s="81">
        <f>SUM(H207,I207)</f>
        <v>0</v>
      </c>
      <c r="H207" s="81"/>
      <c r="I207" s="82"/>
      <c r="J207" s="81">
        <f>SUM(K207,L207)</f>
        <v>0</v>
      </c>
      <c r="K207" s="81"/>
      <c r="L207" s="82"/>
      <c r="M207" s="75">
        <f t="shared" si="115"/>
        <v>0</v>
      </c>
      <c r="N207" s="75">
        <f t="shared" si="116"/>
        <v>0</v>
      </c>
      <c r="O207" s="75">
        <f t="shared" si="117"/>
        <v>0</v>
      </c>
      <c r="P207" s="81">
        <f>SUM(Q207,R207)</f>
        <v>0</v>
      </c>
      <c r="Q207" s="81"/>
      <c r="R207" s="82"/>
      <c r="S207" s="81">
        <f>SUM(T207,U207)</f>
        <v>0</v>
      </c>
      <c r="T207" s="81"/>
      <c r="U207" s="82"/>
      <c r="V207" s="71"/>
      <c r="W207" s="79"/>
    </row>
    <row r="208" spans="1:23" ht="21">
      <c r="A208" s="85">
        <v>6200</v>
      </c>
      <c r="B208" s="86" t="s">
        <v>727</v>
      </c>
      <c r="C208" s="85" t="s">
        <v>247</v>
      </c>
      <c r="D208" s="87">
        <f aca="true" t="shared" si="128" ref="D208:L208">SUM(D210:D211)</f>
        <v>0</v>
      </c>
      <c r="E208" s="88">
        <f t="shared" si="128"/>
        <v>0</v>
      </c>
      <c r="F208" s="88">
        <f t="shared" si="128"/>
        <v>0</v>
      </c>
      <c r="G208" s="87">
        <f t="shared" si="128"/>
        <v>0</v>
      </c>
      <c r="H208" s="88">
        <f t="shared" si="128"/>
        <v>0</v>
      </c>
      <c r="I208" s="88">
        <f t="shared" si="128"/>
        <v>0</v>
      </c>
      <c r="J208" s="87">
        <f t="shared" si="128"/>
        <v>0</v>
      </c>
      <c r="K208" s="88">
        <f t="shared" si="128"/>
        <v>0</v>
      </c>
      <c r="L208" s="88">
        <f t="shared" si="128"/>
        <v>0</v>
      </c>
      <c r="M208" s="75">
        <f t="shared" si="115"/>
        <v>0</v>
      </c>
      <c r="N208" s="75">
        <f t="shared" si="116"/>
        <v>0</v>
      </c>
      <c r="O208" s="75">
        <f t="shared" si="117"/>
        <v>0</v>
      </c>
      <c r="P208" s="87">
        <f aca="true" t="shared" si="129" ref="P208:U208">SUM(P210:P211)</f>
        <v>0</v>
      </c>
      <c r="Q208" s="88">
        <f t="shared" si="129"/>
        <v>0</v>
      </c>
      <c r="R208" s="88">
        <f t="shared" si="129"/>
        <v>0</v>
      </c>
      <c r="S208" s="87">
        <f t="shared" si="129"/>
        <v>0</v>
      </c>
      <c r="T208" s="88">
        <f t="shared" si="129"/>
        <v>0</v>
      </c>
      <c r="U208" s="88">
        <f t="shared" si="129"/>
        <v>0</v>
      </c>
      <c r="V208" s="71"/>
      <c r="W208" s="79"/>
    </row>
    <row r="209" spans="1:23" ht="10.5">
      <c r="A209" s="60"/>
      <c r="B209" s="59" t="s">
        <v>354</v>
      </c>
      <c r="C209" s="60"/>
      <c r="D209" s="83"/>
      <c r="E209" s="83"/>
      <c r="F209" s="84"/>
      <c r="G209" s="83"/>
      <c r="H209" s="83"/>
      <c r="I209" s="84"/>
      <c r="J209" s="83"/>
      <c r="K209" s="83"/>
      <c r="L209" s="84"/>
      <c r="M209" s="75"/>
      <c r="N209" s="75"/>
      <c r="O209" s="75"/>
      <c r="P209" s="83"/>
      <c r="Q209" s="83"/>
      <c r="R209" s="84"/>
      <c r="S209" s="83"/>
      <c r="T209" s="83"/>
      <c r="U209" s="84"/>
      <c r="V209" s="71"/>
      <c r="W209" s="79"/>
    </row>
    <row r="210" spans="1:23" ht="21">
      <c r="A210" s="60">
        <v>6210</v>
      </c>
      <c r="B210" s="59" t="s">
        <v>728</v>
      </c>
      <c r="C210" s="60" t="s">
        <v>729</v>
      </c>
      <c r="D210" s="81">
        <f>SUM(E210,F210)</f>
        <v>0</v>
      </c>
      <c r="E210" s="81"/>
      <c r="F210" s="82"/>
      <c r="G210" s="81">
        <f>SUM(H210,I210)</f>
        <v>0</v>
      </c>
      <c r="H210" s="81"/>
      <c r="I210" s="82"/>
      <c r="J210" s="81">
        <f>SUM(K210,L210)</f>
        <v>0</v>
      </c>
      <c r="K210" s="81"/>
      <c r="L210" s="82"/>
      <c r="M210" s="75">
        <f t="shared" si="115"/>
        <v>0</v>
      </c>
      <c r="N210" s="75">
        <f t="shared" si="116"/>
        <v>0</v>
      </c>
      <c r="O210" s="75">
        <f t="shared" si="117"/>
        <v>0</v>
      </c>
      <c r="P210" s="81">
        <f>SUM(Q210,R210)</f>
        <v>0</v>
      </c>
      <c r="Q210" s="81"/>
      <c r="R210" s="82"/>
      <c r="S210" s="81">
        <f>SUM(T210,U210)</f>
        <v>0</v>
      </c>
      <c r="T210" s="81"/>
      <c r="U210" s="82"/>
      <c r="V210" s="71"/>
      <c r="W210" s="79"/>
    </row>
    <row r="211" spans="1:23" ht="21">
      <c r="A211" s="85">
        <v>6220</v>
      </c>
      <c r="B211" s="86" t="s">
        <v>730</v>
      </c>
      <c r="C211" s="85" t="s">
        <v>247</v>
      </c>
      <c r="D211" s="87">
        <f aca="true" t="shared" si="130" ref="D211:L211">SUM(D213:D215)</f>
        <v>0</v>
      </c>
      <c r="E211" s="88">
        <f t="shared" si="130"/>
        <v>0</v>
      </c>
      <c r="F211" s="88">
        <f t="shared" si="130"/>
        <v>0</v>
      </c>
      <c r="G211" s="87">
        <f t="shared" si="130"/>
        <v>0</v>
      </c>
      <c r="H211" s="88">
        <f t="shared" si="130"/>
        <v>0</v>
      </c>
      <c r="I211" s="88">
        <f t="shared" si="130"/>
        <v>0</v>
      </c>
      <c r="J211" s="87">
        <f t="shared" si="130"/>
        <v>0</v>
      </c>
      <c r="K211" s="88">
        <f t="shared" si="130"/>
        <v>0</v>
      </c>
      <c r="L211" s="88">
        <f t="shared" si="130"/>
        <v>0</v>
      </c>
      <c r="M211" s="75">
        <f t="shared" si="115"/>
        <v>0</v>
      </c>
      <c r="N211" s="75">
        <f t="shared" si="116"/>
        <v>0</v>
      </c>
      <c r="O211" s="75">
        <f t="shared" si="117"/>
        <v>0</v>
      </c>
      <c r="P211" s="87">
        <f aca="true" t="shared" si="131" ref="P211:U211">SUM(P213:P215)</f>
        <v>0</v>
      </c>
      <c r="Q211" s="88">
        <f t="shared" si="131"/>
        <v>0</v>
      </c>
      <c r="R211" s="88">
        <f t="shared" si="131"/>
        <v>0</v>
      </c>
      <c r="S211" s="87">
        <f t="shared" si="131"/>
        <v>0</v>
      </c>
      <c r="T211" s="88">
        <f t="shared" si="131"/>
        <v>0</v>
      </c>
      <c r="U211" s="88">
        <f t="shared" si="131"/>
        <v>0</v>
      </c>
      <c r="V211" s="71"/>
      <c r="W211" s="79"/>
    </row>
    <row r="212" spans="1:23" ht="10.5">
      <c r="A212" s="60"/>
      <c r="B212" s="59" t="s">
        <v>344</v>
      </c>
      <c r="C212" s="60"/>
      <c r="D212" s="83"/>
      <c r="E212" s="83"/>
      <c r="F212" s="84"/>
      <c r="G212" s="83"/>
      <c r="H212" s="83"/>
      <c r="I212" s="84"/>
      <c r="J212" s="83"/>
      <c r="K212" s="83"/>
      <c r="L212" s="84"/>
      <c r="M212" s="75">
        <f t="shared" si="115"/>
        <v>0</v>
      </c>
      <c r="N212" s="75">
        <f t="shared" si="116"/>
        <v>0</v>
      </c>
      <c r="O212" s="75">
        <f t="shared" si="117"/>
        <v>0</v>
      </c>
      <c r="P212" s="83"/>
      <c r="Q212" s="83"/>
      <c r="R212" s="84"/>
      <c r="S212" s="83"/>
      <c r="T212" s="83"/>
      <c r="U212" s="84"/>
      <c r="V212" s="71"/>
      <c r="W212" s="79"/>
    </row>
    <row r="213" spans="1:23" ht="10.5">
      <c r="A213" s="60">
        <v>6221</v>
      </c>
      <c r="B213" s="59" t="s">
        <v>731</v>
      </c>
      <c r="C213" s="60" t="s">
        <v>732</v>
      </c>
      <c r="D213" s="81">
        <f>SUM(E213,F213)</f>
        <v>0</v>
      </c>
      <c r="E213" s="81"/>
      <c r="F213" s="82"/>
      <c r="G213" s="81">
        <f>SUM(H213,I213)</f>
        <v>0</v>
      </c>
      <c r="H213" s="81"/>
      <c r="I213" s="82"/>
      <c r="J213" s="81">
        <f>SUM(K213,L213)</f>
        <v>0</v>
      </c>
      <c r="K213" s="81"/>
      <c r="L213" s="82"/>
      <c r="M213" s="75">
        <f t="shared" si="115"/>
        <v>0</v>
      </c>
      <c r="N213" s="75">
        <f t="shared" si="116"/>
        <v>0</v>
      </c>
      <c r="O213" s="75">
        <f t="shared" si="117"/>
        <v>0</v>
      </c>
      <c r="P213" s="81">
        <f>SUM(Q213,R213)</f>
        <v>0</v>
      </c>
      <c r="Q213" s="81"/>
      <c r="R213" s="82"/>
      <c r="S213" s="81">
        <f>SUM(T213,U213)</f>
        <v>0</v>
      </c>
      <c r="T213" s="81"/>
      <c r="U213" s="82"/>
      <c r="V213" s="71"/>
      <c r="W213" s="79"/>
    </row>
    <row r="214" spans="1:23" ht="10.5">
      <c r="A214" s="60">
        <v>6222</v>
      </c>
      <c r="B214" s="59" t="s">
        <v>733</v>
      </c>
      <c r="C214" s="60" t="s">
        <v>734</v>
      </c>
      <c r="D214" s="81">
        <f>SUM(E214,F214)</f>
        <v>0</v>
      </c>
      <c r="E214" s="81"/>
      <c r="F214" s="82"/>
      <c r="G214" s="81">
        <f>SUM(H214,I214)</f>
        <v>0</v>
      </c>
      <c r="H214" s="81"/>
      <c r="I214" s="82"/>
      <c r="J214" s="81">
        <f>SUM(K214,L214)</f>
        <v>0</v>
      </c>
      <c r="K214" s="81"/>
      <c r="L214" s="82"/>
      <c r="M214" s="75">
        <f t="shared" si="115"/>
        <v>0</v>
      </c>
      <c r="N214" s="75">
        <f t="shared" si="116"/>
        <v>0</v>
      </c>
      <c r="O214" s="75">
        <f t="shared" si="117"/>
        <v>0</v>
      </c>
      <c r="P214" s="81">
        <f>SUM(Q214,R214)</f>
        <v>0</v>
      </c>
      <c r="Q214" s="81"/>
      <c r="R214" s="82"/>
      <c r="S214" s="81">
        <f>SUM(T214,U214)</f>
        <v>0</v>
      </c>
      <c r="T214" s="81"/>
      <c r="U214" s="82"/>
      <c r="V214" s="71"/>
      <c r="W214" s="79"/>
    </row>
    <row r="215" spans="1:23" ht="21">
      <c r="A215" s="60">
        <v>6223</v>
      </c>
      <c r="B215" s="59" t="s">
        <v>735</v>
      </c>
      <c r="C215" s="60" t="s">
        <v>736</v>
      </c>
      <c r="D215" s="81">
        <f>SUM(E215,F215)</f>
        <v>0</v>
      </c>
      <c r="E215" s="81"/>
      <c r="F215" s="82"/>
      <c r="G215" s="81">
        <f>SUM(H215,I215)</f>
        <v>0</v>
      </c>
      <c r="H215" s="81"/>
      <c r="I215" s="82"/>
      <c r="J215" s="81">
        <f>SUM(K215,L215)</f>
        <v>0</v>
      </c>
      <c r="K215" s="81"/>
      <c r="L215" s="82"/>
      <c r="M215" s="75">
        <f t="shared" si="115"/>
        <v>0</v>
      </c>
      <c r="N215" s="75">
        <f t="shared" si="116"/>
        <v>0</v>
      </c>
      <c r="O215" s="75">
        <f t="shared" si="117"/>
        <v>0</v>
      </c>
      <c r="P215" s="81">
        <f>SUM(Q215,R215)</f>
        <v>0</v>
      </c>
      <c r="Q215" s="81"/>
      <c r="R215" s="82"/>
      <c r="S215" s="81">
        <f>SUM(T215,U215)</f>
        <v>0</v>
      </c>
      <c r="T215" s="81"/>
      <c r="U215" s="82"/>
      <c r="V215" s="71"/>
      <c r="W215" s="79"/>
    </row>
    <row r="216" spans="1:23" ht="21">
      <c r="A216" s="85">
        <v>6300</v>
      </c>
      <c r="B216" s="86" t="s">
        <v>737</v>
      </c>
      <c r="C216" s="85" t="s">
        <v>247</v>
      </c>
      <c r="D216" s="87">
        <f aca="true" t="shared" si="132" ref="D216:L216">SUM(D218)</f>
        <v>0</v>
      </c>
      <c r="E216" s="88">
        <f t="shared" si="132"/>
        <v>0</v>
      </c>
      <c r="F216" s="88">
        <f t="shared" si="132"/>
        <v>0</v>
      </c>
      <c r="G216" s="87">
        <f t="shared" si="132"/>
        <v>0</v>
      </c>
      <c r="H216" s="88">
        <f t="shared" si="132"/>
        <v>0</v>
      </c>
      <c r="I216" s="88">
        <f t="shared" si="132"/>
        <v>0</v>
      </c>
      <c r="J216" s="87">
        <f t="shared" si="132"/>
        <v>0</v>
      </c>
      <c r="K216" s="88">
        <f t="shared" si="132"/>
        <v>0</v>
      </c>
      <c r="L216" s="88">
        <f t="shared" si="132"/>
        <v>0</v>
      </c>
      <c r="M216" s="75">
        <f t="shared" si="115"/>
        <v>0</v>
      </c>
      <c r="N216" s="75">
        <f t="shared" si="116"/>
        <v>0</v>
      </c>
      <c r="O216" s="75">
        <f t="shared" si="117"/>
        <v>0</v>
      </c>
      <c r="P216" s="87">
        <f aca="true" t="shared" si="133" ref="P216:U216">SUM(P218)</f>
        <v>0</v>
      </c>
      <c r="Q216" s="88">
        <f t="shared" si="133"/>
        <v>0</v>
      </c>
      <c r="R216" s="88">
        <f t="shared" si="133"/>
        <v>0</v>
      </c>
      <c r="S216" s="87">
        <f t="shared" si="133"/>
        <v>0</v>
      </c>
      <c r="T216" s="88">
        <f t="shared" si="133"/>
        <v>0</v>
      </c>
      <c r="U216" s="88">
        <f t="shared" si="133"/>
        <v>0</v>
      </c>
      <c r="V216" s="71"/>
      <c r="W216" s="79"/>
    </row>
    <row r="217" spans="1:23" ht="10.5">
      <c r="A217" s="60"/>
      <c r="B217" s="59" t="s">
        <v>354</v>
      </c>
      <c r="C217" s="60"/>
      <c r="D217" s="83"/>
      <c r="E217" s="83"/>
      <c r="F217" s="84"/>
      <c r="G217" s="83"/>
      <c r="H217" s="83"/>
      <c r="I217" s="84"/>
      <c r="J217" s="83"/>
      <c r="K217" s="83"/>
      <c r="L217" s="84"/>
      <c r="M217" s="75"/>
      <c r="N217" s="75"/>
      <c r="O217" s="75"/>
      <c r="P217" s="83"/>
      <c r="Q217" s="83"/>
      <c r="R217" s="84"/>
      <c r="S217" s="83"/>
      <c r="T217" s="83"/>
      <c r="U217" s="84"/>
      <c r="V217" s="71"/>
      <c r="W217" s="79"/>
    </row>
    <row r="218" spans="1:23" ht="10.5">
      <c r="A218" s="60">
        <v>6310</v>
      </c>
      <c r="B218" s="59" t="s">
        <v>738</v>
      </c>
      <c r="C218" s="60" t="s">
        <v>739</v>
      </c>
      <c r="D218" s="81">
        <f>SUM(E218,F218)</f>
        <v>0</v>
      </c>
      <c r="E218" s="81"/>
      <c r="F218" s="82"/>
      <c r="G218" s="81">
        <f>SUM(H218,I218)</f>
        <v>0</v>
      </c>
      <c r="H218" s="81"/>
      <c r="I218" s="82"/>
      <c r="J218" s="81">
        <f>SUM(K218,L218)</f>
        <v>0</v>
      </c>
      <c r="K218" s="81"/>
      <c r="L218" s="82"/>
      <c r="M218" s="75">
        <f t="shared" si="115"/>
        <v>0</v>
      </c>
      <c r="N218" s="75">
        <f t="shared" si="116"/>
        <v>0</v>
      </c>
      <c r="O218" s="75">
        <f t="shared" si="117"/>
        <v>0</v>
      </c>
      <c r="P218" s="81">
        <f>SUM(Q218,R218)</f>
        <v>0</v>
      </c>
      <c r="Q218" s="81"/>
      <c r="R218" s="82"/>
      <c r="S218" s="81">
        <f>SUM(T218,U218)</f>
        <v>0</v>
      </c>
      <c r="T218" s="81"/>
      <c r="U218" s="82"/>
      <c r="V218" s="71"/>
      <c r="W218" s="79"/>
    </row>
    <row r="219" spans="1:23" ht="21">
      <c r="A219" s="85">
        <v>6400</v>
      </c>
      <c r="B219" s="86" t="s">
        <v>740</v>
      </c>
      <c r="C219" s="85" t="s">
        <v>247</v>
      </c>
      <c r="D219" s="87">
        <f aca="true" t="shared" si="134" ref="D219:L219">SUM(D221:D224)</f>
        <v>-19766.8</v>
      </c>
      <c r="E219" s="88">
        <f t="shared" si="134"/>
        <v>0</v>
      </c>
      <c r="F219" s="88">
        <f t="shared" si="134"/>
        <v>-19766.8</v>
      </c>
      <c r="G219" s="87">
        <f t="shared" si="134"/>
        <v>-25000</v>
      </c>
      <c r="H219" s="88">
        <f t="shared" si="134"/>
        <v>0</v>
      </c>
      <c r="I219" s="88">
        <f t="shared" si="134"/>
        <v>-25000</v>
      </c>
      <c r="J219" s="87">
        <f t="shared" si="134"/>
        <v>0</v>
      </c>
      <c r="K219" s="88">
        <f t="shared" si="134"/>
        <v>0</v>
      </c>
      <c r="L219" s="88">
        <f t="shared" si="134"/>
        <v>0</v>
      </c>
      <c r="M219" s="75">
        <f t="shared" si="115"/>
        <v>25000</v>
      </c>
      <c r="N219" s="75">
        <f t="shared" si="116"/>
        <v>0</v>
      </c>
      <c r="O219" s="75">
        <f t="shared" si="117"/>
        <v>25000</v>
      </c>
      <c r="P219" s="87">
        <f aca="true" t="shared" si="135" ref="P219:U219">SUM(P221:P224)</f>
        <v>0</v>
      </c>
      <c r="Q219" s="88">
        <f t="shared" si="135"/>
        <v>0</v>
      </c>
      <c r="R219" s="88">
        <f t="shared" si="135"/>
        <v>0</v>
      </c>
      <c r="S219" s="87">
        <f t="shared" si="135"/>
        <v>0</v>
      </c>
      <c r="T219" s="88">
        <v>0</v>
      </c>
      <c r="U219" s="88">
        <f t="shared" si="135"/>
        <v>0</v>
      </c>
      <c r="V219" s="71"/>
      <c r="W219" s="79"/>
    </row>
    <row r="220" spans="1:23" ht="10.5">
      <c r="A220" s="60"/>
      <c r="B220" s="59" t="s">
        <v>354</v>
      </c>
      <c r="C220" s="60"/>
      <c r="D220" s="83"/>
      <c r="E220" s="83"/>
      <c r="F220" s="84"/>
      <c r="G220" s="83"/>
      <c r="H220" s="83"/>
      <c r="I220" s="84"/>
      <c r="J220" s="83"/>
      <c r="K220" s="83"/>
      <c r="L220" s="84"/>
      <c r="M220" s="75"/>
      <c r="N220" s="75"/>
      <c r="O220" s="75"/>
      <c r="P220" s="83"/>
      <c r="Q220" s="83"/>
      <c r="R220" s="84"/>
      <c r="S220" s="83"/>
      <c r="T220" s="83"/>
      <c r="U220" s="84"/>
      <c r="V220" s="71"/>
      <c r="W220" s="79"/>
    </row>
    <row r="221" spans="1:23" ht="10.5">
      <c r="A221" s="60">
        <v>6410</v>
      </c>
      <c r="B221" s="59" t="s">
        <v>741</v>
      </c>
      <c r="C221" s="60" t="s">
        <v>296</v>
      </c>
      <c r="D221" s="81">
        <f>SUM(E221,F221)</f>
        <v>-19766.8</v>
      </c>
      <c r="E221" s="81"/>
      <c r="F221" s="82">
        <v>-19766.8</v>
      </c>
      <c r="G221" s="81">
        <f>SUM(H221,I221)</f>
        <v>-25000</v>
      </c>
      <c r="H221" s="81"/>
      <c r="I221" s="82">
        <v>-25000</v>
      </c>
      <c r="J221" s="81">
        <f>SUM(K221,L221)</f>
        <v>0</v>
      </c>
      <c r="K221" s="81"/>
      <c r="L221" s="82">
        <v>0</v>
      </c>
      <c r="M221" s="75">
        <f t="shared" si="115"/>
        <v>25000</v>
      </c>
      <c r="N221" s="75">
        <f t="shared" si="116"/>
        <v>0</v>
      </c>
      <c r="O221" s="75">
        <f t="shared" si="117"/>
        <v>25000</v>
      </c>
      <c r="P221" s="81">
        <f>SUM(Q221,R221)</f>
        <v>0</v>
      </c>
      <c r="Q221" s="81"/>
      <c r="R221" s="82"/>
      <c r="S221" s="81">
        <f>SUM(T221,U221)</f>
        <v>0</v>
      </c>
      <c r="T221" s="81"/>
      <c r="U221" s="82"/>
      <c r="V221" s="71"/>
      <c r="W221" s="79"/>
    </row>
    <row r="222" spans="1:23" ht="10.5">
      <c r="A222" s="60">
        <v>6420</v>
      </c>
      <c r="B222" s="59" t="s">
        <v>742</v>
      </c>
      <c r="C222" s="60" t="s">
        <v>743</v>
      </c>
      <c r="D222" s="81">
        <f>SUM(E222,F222)</f>
        <v>0</v>
      </c>
      <c r="E222" s="81"/>
      <c r="F222" s="82"/>
      <c r="G222" s="81">
        <f>SUM(H222,I222)</f>
        <v>0</v>
      </c>
      <c r="H222" s="81"/>
      <c r="I222" s="82"/>
      <c r="J222" s="81">
        <f>SUM(K222,L222)</f>
        <v>0</v>
      </c>
      <c r="K222" s="81"/>
      <c r="L222" s="82"/>
      <c r="M222" s="75">
        <f t="shared" si="115"/>
        <v>0</v>
      </c>
      <c r="N222" s="75">
        <f t="shared" si="116"/>
        <v>0</v>
      </c>
      <c r="O222" s="75">
        <f t="shared" si="117"/>
        <v>0</v>
      </c>
      <c r="P222" s="81">
        <f>SUM(Q222,R222)</f>
        <v>0</v>
      </c>
      <c r="Q222" s="81"/>
      <c r="R222" s="82"/>
      <c r="S222" s="81">
        <f>SUM(T222,U222)</f>
        <v>0</v>
      </c>
      <c r="T222" s="81"/>
      <c r="U222" s="82"/>
      <c r="V222" s="71"/>
      <c r="W222" s="79"/>
    </row>
    <row r="223" spans="1:23" ht="21">
      <c r="A223" s="60">
        <v>6430</v>
      </c>
      <c r="B223" s="59" t="s">
        <v>744</v>
      </c>
      <c r="C223" s="60" t="s">
        <v>745</v>
      </c>
      <c r="D223" s="81">
        <f>SUM(E223,F223)</f>
        <v>0</v>
      </c>
      <c r="E223" s="81"/>
      <c r="F223" s="82"/>
      <c r="G223" s="81">
        <f>SUM(H223,I223)</f>
        <v>0</v>
      </c>
      <c r="H223" s="81"/>
      <c r="I223" s="82"/>
      <c r="J223" s="81">
        <f>SUM(K223,L223)</f>
        <v>0</v>
      </c>
      <c r="K223" s="81"/>
      <c r="L223" s="82"/>
      <c r="M223" s="75">
        <f t="shared" si="115"/>
        <v>0</v>
      </c>
      <c r="N223" s="75">
        <f t="shared" si="116"/>
        <v>0</v>
      </c>
      <c r="O223" s="75">
        <f t="shared" si="117"/>
        <v>0</v>
      </c>
      <c r="P223" s="81">
        <f>SUM(Q223,R223)</f>
        <v>0</v>
      </c>
      <c r="Q223" s="81"/>
      <c r="R223" s="82"/>
      <c r="S223" s="81">
        <f>SUM(T223,U223)</f>
        <v>0</v>
      </c>
      <c r="T223" s="81"/>
      <c r="U223" s="82"/>
      <c r="V223" s="71"/>
      <c r="W223" s="79"/>
    </row>
    <row r="224" spans="1:23" ht="21">
      <c r="A224" s="60">
        <v>6440</v>
      </c>
      <c r="B224" s="59" t="s">
        <v>746</v>
      </c>
      <c r="C224" s="60" t="s">
        <v>747</v>
      </c>
      <c r="D224" s="81">
        <f>SUM(E224,F224)</f>
        <v>0</v>
      </c>
      <c r="E224" s="81">
        <v>0</v>
      </c>
      <c r="F224" s="82">
        <v>0</v>
      </c>
      <c r="G224" s="81">
        <f>SUM(H224,I224)</f>
        <v>0</v>
      </c>
      <c r="H224" s="81">
        <v>0</v>
      </c>
      <c r="I224" s="82">
        <v>0</v>
      </c>
      <c r="J224" s="81">
        <f>SUM(K224,L224)</f>
        <v>0</v>
      </c>
      <c r="K224" s="81"/>
      <c r="L224" s="82">
        <v>0</v>
      </c>
      <c r="M224" s="75">
        <f t="shared" si="115"/>
        <v>0</v>
      </c>
      <c r="N224" s="75">
        <f t="shared" si="116"/>
        <v>0</v>
      </c>
      <c r="O224" s="75">
        <f t="shared" si="117"/>
        <v>0</v>
      </c>
      <c r="P224" s="81">
        <f>SUM(Q224,R224)</f>
        <v>0</v>
      </c>
      <c r="Q224" s="81"/>
      <c r="R224" s="82">
        <v>0</v>
      </c>
      <c r="S224" s="81">
        <f>SUM(T224,U224)</f>
        <v>0</v>
      </c>
      <c r="T224" s="81"/>
      <c r="U224" s="82">
        <v>0</v>
      </c>
      <c r="V224" s="71"/>
      <c r="W224" s="79"/>
    </row>
    <row r="225" spans="7:22" ht="10.5"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</row>
    <row r="236" spans="12:20" ht="27.75" customHeight="1">
      <c r="L236" s="415" t="s">
        <v>1053</v>
      </c>
      <c r="M236" s="416"/>
      <c r="N236" s="416"/>
      <c r="O236" s="416"/>
      <c r="P236" s="416"/>
      <c r="Q236" s="416"/>
      <c r="R236" s="416"/>
      <c r="S236" s="416"/>
      <c r="T236" s="417"/>
    </row>
  </sheetData>
  <sheetProtection/>
  <mergeCells count="25">
    <mergeCell ref="P5:P6"/>
    <mergeCell ref="Q5:R5"/>
    <mergeCell ref="S5:S6"/>
    <mergeCell ref="T5:U5"/>
    <mergeCell ref="S4:U4"/>
    <mergeCell ref="H5:I5"/>
    <mergeCell ref="J5:J6"/>
    <mergeCell ref="K5:L5"/>
    <mergeCell ref="M5:M6"/>
    <mergeCell ref="S2:V2"/>
    <mergeCell ref="V5:V6"/>
    <mergeCell ref="G4:I4"/>
    <mergeCell ref="J4:L4"/>
    <mergeCell ref="A2:K2"/>
    <mergeCell ref="N5:O5"/>
    <mergeCell ref="L236:T236"/>
    <mergeCell ref="A4:A6"/>
    <mergeCell ref="B4:B6"/>
    <mergeCell ref="C4:C6"/>
    <mergeCell ref="D4:F4"/>
    <mergeCell ref="D5:D6"/>
    <mergeCell ref="E5:F5"/>
    <mergeCell ref="M4:O4"/>
    <mergeCell ref="P4:R4"/>
    <mergeCell ref="G5:G6"/>
  </mergeCells>
  <printOptions/>
  <pageMargins left="0.1968503937007874" right="0" top="0.15748031496062992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4"/>
  <sheetViews>
    <sheetView zoomScale="120" zoomScaleNormal="120" zoomScalePageLayoutView="0" workbookViewId="0" topLeftCell="G7">
      <selection activeCell="J13" sqref="J13:R13"/>
    </sheetView>
  </sheetViews>
  <sheetFormatPr defaultColWidth="9.140625" defaultRowHeight="12.75" customHeight="1"/>
  <cols>
    <col min="1" max="1" width="11.421875" style="2" customWidth="1"/>
    <col min="2" max="2" width="45.00390625" style="3" customWidth="1"/>
    <col min="3" max="8" width="12.7109375" style="3" customWidth="1"/>
    <col min="9" max="9" width="12.7109375" style="1" customWidth="1"/>
    <col min="10" max="10" width="13.28125" style="1" customWidth="1"/>
    <col min="11" max="15" width="12.28125" style="1" customWidth="1"/>
    <col min="16" max="17" width="14.28125" style="1" customWidth="1"/>
    <col min="18" max="18" width="13.140625" style="1" customWidth="1"/>
    <col min="19" max="20" width="14.421875" style="1" customWidth="1"/>
    <col min="21" max="21" width="21.421875" style="0" customWidth="1"/>
  </cols>
  <sheetData>
    <row r="2" spans="11:22" ht="71.25" customHeight="1">
      <c r="K2" s="4"/>
      <c r="L2" s="4"/>
      <c r="M2" s="4"/>
      <c r="N2" s="4"/>
      <c r="Q2" s="4"/>
      <c r="S2" s="443" t="s">
        <v>1054</v>
      </c>
      <c r="T2" s="443"/>
      <c r="U2" s="443"/>
      <c r="V2" s="45"/>
    </row>
    <row r="3" spans="1:21" ht="21.75" customHeight="1">
      <c r="A3" s="401" t="s">
        <v>1047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</row>
    <row r="4" ht="20.25" customHeight="1" thickBot="1">
      <c r="U4" s="31" t="s">
        <v>0</v>
      </c>
    </row>
    <row r="5" spans="1:21" ht="30.75" customHeight="1">
      <c r="A5" s="446"/>
      <c r="B5" s="444"/>
      <c r="C5" s="408" t="s">
        <v>1033</v>
      </c>
      <c r="D5" s="408"/>
      <c r="E5" s="408"/>
      <c r="F5" s="408" t="s">
        <v>1034</v>
      </c>
      <c r="G5" s="408"/>
      <c r="H5" s="408"/>
      <c r="I5" s="408" t="s">
        <v>182</v>
      </c>
      <c r="J5" s="408"/>
      <c r="K5" s="408"/>
      <c r="L5" s="409" t="s">
        <v>1035</v>
      </c>
      <c r="M5" s="409"/>
      <c r="N5" s="409"/>
      <c r="O5" s="408" t="s">
        <v>183</v>
      </c>
      <c r="P5" s="408"/>
      <c r="Q5" s="408"/>
      <c r="R5" s="408" t="s">
        <v>1036</v>
      </c>
      <c r="S5" s="408"/>
      <c r="T5" s="408"/>
      <c r="U5" s="40" t="s">
        <v>303</v>
      </c>
    </row>
    <row r="6" spans="1:21" ht="19.5" customHeight="1">
      <c r="A6" s="447"/>
      <c r="B6" s="445"/>
      <c r="C6" s="402" t="s">
        <v>4</v>
      </c>
      <c r="D6" s="402" t="s">
        <v>5</v>
      </c>
      <c r="E6" s="402"/>
      <c r="F6" s="402" t="s">
        <v>4</v>
      </c>
      <c r="G6" s="402" t="s">
        <v>5</v>
      </c>
      <c r="H6" s="402"/>
      <c r="I6" s="402" t="s">
        <v>4</v>
      </c>
      <c r="J6" s="402" t="s">
        <v>5</v>
      </c>
      <c r="K6" s="402"/>
      <c r="L6" s="402" t="s">
        <v>4</v>
      </c>
      <c r="M6" s="402" t="s">
        <v>5</v>
      </c>
      <c r="N6" s="402"/>
      <c r="O6" s="402" t="s">
        <v>4</v>
      </c>
      <c r="P6" s="402" t="s">
        <v>5</v>
      </c>
      <c r="Q6" s="402"/>
      <c r="R6" s="402" t="s">
        <v>4</v>
      </c>
      <c r="S6" s="402" t="s">
        <v>5</v>
      </c>
      <c r="T6" s="402"/>
      <c r="U6" s="441" t="s">
        <v>1039</v>
      </c>
    </row>
    <row r="7" spans="1:21" ht="49.5" customHeight="1">
      <c r="A7" s="447"/>
      <c r="B7" s="445"/>
      <c r="C7" s="402"/>
      <c r="D7" s="12" t="s">
        <v>6</v>
      </c>
      <c r="E7" s="12" t="s">
        <v>7</v>
      </c>
      <c r="F7" s="402"/>
      <c r="G7" s="12" t="s">
        <v>6</v>
      </c>
      <c r="H7" s="12" t="s">
        <v>7</v>
      </c>
      <c r="I7" s="402"/>
      <c r="J7" s="12" t="s">
        <v>6</v>
      </c>
      <c r="K7" s="12" t="s">
        <v>7</v>
      </c>
      <c r="L7" s="402"/>
      <c r="M7" s="12" t="s">
        <v>6</v>
      </c>
      <c r="N7" s="12" t="s">
        <v>7</v>
      </c>
      <c r="O7" s="402"/>
      <c r="P7" s="12" t="s">
        <v>6</v>
      </c>
      <c r="Q7" s="12" t="s">
        <v>7</v>
      </c>
      <c r="R7" s="402"/>
      <c r="S7" s="12" t="s">
        <v>6</v>
      </c>
      <c r="T7" s="12" t="s">
        <v>7</v>
      </c>
      <c r="U7" s="414"/>
    </row>
    <row r="8" spans="1:21" s="6" customFormat="1" ht="21.75" customHeigh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34">
        <v>21</v>
      </c>
    </row>
    <row r="9" spans="1:21" ht="18.75" customHeight="1">
      <c r="A9" s="13" t="s">
        <v>1</v>
      </c>
      <c r="B9" s="10" t="s">
        <v>9</v>
      </c>
      <c r="C9" s="10"/>
      <c r="D9" s="10"/>
      <c r="E9" s="10"/>
      <c r="F9" s="10"/>
      <c r="G9" s="10"/>
      <c r="H9" s="10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42"/>
    </row>
    <row r="10" spans="1:21" s="6" customFormat="1" ht="27.75" customHeight="1" thickBot="1">
      <c r="A10" s="35" t="s">
        <v>297</v>
      </c>
      <c r="B10" s="36" t="s">
        <v>298</v>
      </c>
      <c r="C10" s="112">
        <f>SUM(D10:E10)</f>
        <v>-92506.50000000023</v>
      </c>
      <c r="D10" s="112">
        <f>2!E10-4!G8</f>
        <v>67465.69999999984</v>
      </c>
      <c r="E10" s="112">
        <f>2!F10-4!H8</f>
        <v>-159972.20000000007</v>
      </c>
      <c r="F10" s="112">
        <f>SUM(G10:H10)</f>
        <v>-90043.10000000006</v>
      </c>
      <c r="G10" s="112">
        <f>2!H10-4!J8</f>
        <v>-1243.2000000000698</v>
      </c>
      <c r="H10" s="112">
        <f>2!I10-4!K8</f>
        <v>-88799.9</v>
      </c>
      <c r="I10" s="112">
        <f>SUM(J10:K10)</f>
        <v>0</v>
      </c>
      <c r="J10" s="37">
        <f>2!K10-4!M8</f>
        <v>0</v>
      </c>
      <c r="K10" s="37">
        <f>2!L10-4!N8</f>
        <v>0</v>
      </c>
      <c r="L10" s="37">
        <f>I10-F10</f>
        <v>90043.10000000006</v>
      </c>
      <c r="M10" s="37">
        <f>J10-G10</f>
        <v>1243.2000000000698</v>
      </c>
      <c r="N10" s="37">
        <f>K10-H10</f>
        <v>88799.9</v>
      </c>
      <c r="O10" s="112">
        <f>SUM(P10:Q10)</f>
        <v>0</v>
      </c>
      <c r="P10" s="37">
        <f>2!Q10-4!S8</f>
        <v>0</v>
      </c>
      <c r="Q10" s="37">
        <f>2!R10-4!T8</f>
        <v>0</v>
      </c>
      <c r="R10" s="112">
        <f>SUM(S10:T10)</f>
        <v>0</v>
      </c>
      <c r="S10" s="37">
        <f>2!T10-4!V8</f>
        <v>0</v>
      </c>
      <c r="T10" s="37">
        <f>2!U10-4!W8</f>
        <v>0</v>
      </c>
      <c r="U10" s="44"/>
    </row>
    <row r="11" spans="2:20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9:20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9:20" ht="25.5" customHeight="1">
      <c r="I13" s="3"/>
      <c r="J13" s="398" t="s">
        <v>1053</v>
      </c>
      <c r="K13" s="398"/>
      <c r="L13" s="398"/>
      <c r="M13" s="398"/>
      <c r="N13" s="398"/>
      <c r="O13" s="398"/>
      <c r="P13" s="398"/>
      <c r="Q13" s="398"/>
      <c r="R13" s="398"/>
      <c r="S13" s="3"/>
      <c r="T13" s="3"/>
    </row>
    <row r="14" spans="9:20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sheetProtection/>
  <mergeCells count="24">
    <mergeCell ref="B5:B7"/>
    <mergeCell ref="A5:A7"/>
    <mergeCell ref="D6:E6"/>
    <mergeCell ref="F6:F7"/>
    <mergeCell ref="G6:H6"/>
    <mergeCell ref="J6:K6"/>
    <mergeCell ref="C5:E5"/>
    <mergeCell ref="F5:H5"/>
    <mergeCell ref="L5:N5"/>
    <mergeCell ref="L6:L7"/>
    <mergeCell ref="M6:N6"/>
    <mergeCell ref="I5:K5"/>
    <mergeCell ref="R6:R7"/>
    <mergeCell ref="S6:T6"/>
    <mergeCell ref="S2:U2"/>
    <mergeCell ref="A3:U3"/>
    <mergeCell ref="J13:R13"/>
    <mergeCell ref="O5:Q5"/>
    <mergeCell ref="R5:T5"/>
    <mergeCell ref="I6:I7"/>
    <mergeCell ref="C6:C7"/>
    <mergeCell ref="O6:O7"/>
    <mergeCell ref="P6:Q6"/>
    <mergeCell ref="U6:U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52"/>
  <sheetViews>
    <sheetView zoomScalePageLayoutView="0" workbookViewId="0" topLeftCell="C79">
      <selection activeCell="F90" sqref="F90:S90"/>
    </sheetView>
  </sheetViews>
  <sheetFormatPr defaultColWidth="9.140625" defaultRowHeight="12"/>
  <cols>
    <col min="1" max="1" width="11.00390625" style="116" customWidth="1"/>
    <col min="2" max="2" width="58.7109375" style="116" customWidth="1"/>
    <col min="3" max="3" width="9.140625" style="116" customWidth="1"/>
    <col min="4" max="4" width="11.00390625" style="116" customWidth="1"/>
    <col min="5" max="5" width="12.421875" style="116" customWidth="1"/>
    <col min="6" max="7" width="11.00390625" style="116" customWidth="1"/>
    <col min="8" max="8" width="12.00390625" style="116" customWidth="1"/>
    <col min="9" max="10" width="11.00390625" style="116" customWidth="1"/>
    <col min="11" max="11" width="12.140625" style="116" customWidth="1"/>
    <col min="12" max="21" width="11.00390625" style="116" customWidth="1"/>
    <col min="22" max="22" width="13.7109375" style="116" customWidth="1"/>
    <col min="23" max="16384" width="9.28125" style="116" customWidth="1"/>
  </cols>
  <sheetData>
    <row r="1" spans="1:22" s="248" customFormat="1" ht="15.7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448" t="s">
        <v>1055</v>
      </c>
      <c r="T1" s="449"/>
      <c r="U1" s="449"/>
      <c r="V1" s="449"/>
    </row>
    <row r="2" spans="1:22" s="248" customFormat="1" ht="78.75" customHeight="1">
      <c r="A2" s="453" t="s">
        <v>1048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5"/>
      <c r="M2" s="113"/>
      <c r="N2" s="113"/>
      <c r="O2" s="113"/>
      <c r="P2" s="113"/>
      <c r="Q2" s="113"/>
      <c r="R2" s="113"/>
      <c r="S2" s="450"/>
      <c r="T2" s="451"/>
      <c r="U2" s="451"/>
      <c r="V2" s="451"/>
    </row>
    <row r="3" spans="1:22" s="248" customFormat="1" ht="13.5" customHeight="1" thickBot="1">
      <c r="A3" s="249"/>
      <c r="B3" s="247"/>
      <c r="C3" s="247"/>
      <c r="D3" s="247"/>
      <c r="E3" s="452"/>
      <c r="F3" s="452"/>
      <c r="G3" s="246"/>
      <c r="H3" s="246"/>
      <c r="I3" s="246"/>
      <c r="J3" s="246"/>
      <c r="V3" s="31" t="s">
        <v>0</v>
      </c>
    </row>
    <row r="4" spans="1:22" ht="36.75" customHeight="1">
      <c r="A4" s="457" t="s">
        <v>971</v>
      </c>
      <c r="B4" s="463" t="s">
        <v>245</v>
      </c>
      <c r="C4" s="460" t="s">
        <v>972</v>
      </c>
      <c r="D4" s="408" t="s">
        <v>1038</v>
      </c>
      <c r="E4" s="408"/>
      <c r="F4" s="408"/>
      <c r="G4" s="408" t="s">
        <v>1034</v>
      </c>
      <c r="H4" s="408"/>
      <c r="I4" s="408"/>
      <c r="J4" s="408" t="s">
        <v>182</v>
      </c>
      <c r="K4" s="408"/>
      <c r="L4" s="408"/>
      <c r="M4" s="466" t="s">
        <v>1035</v>
      </c>
      <c r="N4" s="466"/>
      <c r="O4" s="466"/>
      <c r="P4" s="408" t="s">
        <v>183</v>
      </c>
      <c r="Q4" s="408"/>
      <c r="R4" s="408"/>
      <c r="S4" s="408" t="s">
        <v>1036</v>
      </c>
      <c r="T4" s="408"/>
      <c r="U4" s="408"/>
      <c r="V4" s="397" t="s">
        <v>303</v>
      </c>
    </row>
    <row r="5" spans="1:22" ht="30" customHeight="1">
      <c r="A5" s="458"/>
      <c r="B5" s="464"/>
      <c r="C5" s="461"/>
      <c r="D5" s="402" t="s">
        <v>4</v>
      </c>
      <c r="E5" s="402" t="s">
        <v>5</v>
      </c>
      <c r="F5" s="402"/>
      <c r="G5" s="402" t="s">
        <v>4</v>
      </c>
      <c r="H5" s="402" t="s">
        <v>5</v>
      </c>
      <c r="I5" s="402"/>
      <c r="J5" s="402" t="s">
        <v>4</v>
      </c>
      <c r="K5" s="402" t="s">
        <v>5</v>
      </c>
      <c r="L5" s="402"/>
      <c r="M5" s="437" t="s">
        <v>4</v>
      </c>
      <c r="N5" s="437" t="s">
        <v>5</v>
      </c>
      <c r="O5" s="437"/>
      <c r="P5" s="402" t="s">
        <v>4</v>
      </c>
      <c r="Q5" s="402" t="s">
        <v>5</v>
      </c>
      <c r="R5" s="402"/>
      <c r="S5" s="402" t="s">
        <v>4</v>
      </c>
      <c r="T5" s="402" t="s">
        <v>5</v>
      </c>
      <c r="U5" s="402"/>
      <c r="V5" s="441" t="s">
        <v>304</v>
      </c>
    </row>
    <row r="6" spans="1:22" ht="21.75" customHeight="1" thickBot="1">
      <c r="A6" s="459"/>
      <c r="B6" s="465"/>
      <c r="C6" s="462"/>
      <c r="D6" s="402"/>
      <c r="E6" s="12" t="s">
        <v>6</v>
      </c>
      <c r="F6" s="12" t="s">
        <v>7</v>
      </c>
      <c r="G6" s="402"/>
      <c r="H6" s="12" t="s">
        <v>6</v>
      </c>
      <c r="I6" s="12" t="s">
        <v>7</v>
      </c>
      <c r="J6" s="402"/>
      <c r="K6" s="12" t="s">
        <v>6</v>
      </c>
      <c r="L6" s="12" t="s">
        <v>7</v>
      </c>
      <c r="M6" s="437"/>
      <c r="N6" s="99" t="s">
        <v>6</v>
      </c>
      <c r="O6" s="99" t="s">
        <v>7</v>
      </c>
      <c r="P6" s="402"/>
      <c r="Q6" s="12" t="s">
        <v>6</v>
      </c>
      <c r="R6" s="12" t="s">
        <v>7</v>
      </c>
      <c r="S6" s="402"/>
      <c r="T6" s="12" t="s">
        <v>6</v>
      </c>
      <c r="U6" s="12" t="s">
        <v>7</v>
      </c>
      <c r="V6" s="441"/>
    </row>
    <row r="7" spans="1:22" ht="18.75" customHeight="1" thickBot="1">
      <c r="A7" s="250">
        <v>1</v>
      </c>
      <c r="B7" s="250">
        <v>2</v>
      </c>
      <c r="C7" s="250" t="s">
        <v>193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62">
        <v>13</v>
      </c>
      <c r="N7" s="62">
        <v>14</v>
      </c>
      <c r="O7" s="62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1">
        <v>22</v>
      </c>
    </row>
    <row r="8" spans="1:22" s="252" customFormat="1" ht="21.75">
      <c r="A8" s="251">
        <v>8010</v>
      </c>
      <c r="B8" s="282" t="s">
        <v>1010</v>
      </c>
      <c r="C8" s="283"/>
      <c r="D8" s="284">
        <f>SUM(E8:F8)</f>
        <v>92506.6</v>
      </c>
      <c r="E8" s="284">
        <f>SUM(E10+E65)</f>
        <v>-67465.6</v>
      </c>
      <c r="F8" s="331">
        <f>SUM(F10+F65)</f>
        <v>159972.2</v>
      </c>
      <c r="G8" s="284">
        <f>SUM(H8:I8)</f>
        <v>182549.9</v>
      </c>
      <c r="H8" s="284">
        <f>SUM(H10+H65)</f>
        <v>6777.899999999994</v>
      </c>
      <c r="I8" s="331">
        <f>SUM(I10+I65)</f>
        <v>175772</v>
      </c>
      <c r="J8" s="284">
        <f>SUM(K8:L8)</f>
        <v>90043.4</v>
      </c>
      <c r="K8" s="284">
        <f>SUM(K10+K65)</f>
        <v>1243.5</v>
      </c>
      <c r="L8" s="331">
        <f>SUM(L10+L65)</f>
        <v>88799.9</v>
      </c>
      <c r="M8" s="349">
        <f>J8-G8</f>
        <v>-92506.5</v>
      </c>
      <c r="N8" s="349">
        <f>K8-H8</f>
        <v>-5534.399999999994</v>
      </c>
      <c r="O8" s="349">
        <f>L8-I8</f>
        <v>-86972.1</v>
      </c>
      <c r="P8" s="284">
        <f>SUM(Q8:R8)</f>
        <v>0</v>
      </c>
      <c r="Q8" s="284">
        <f>SUM(Q10+Q65)</f>
        <v>0</v>
      </c>
      <c r="R8" s="331">
        <f>SUM(R10+R65)</f>
        <v>0</v>
      </c>
      <c r="S8" s="284">
        <f>SUM(T8:U8)</f>
        <v>0</v>
      </c>
      <c r="T8" s="284">
        <f>SUM(T10+T65)</f>
        <v>0</v>
      </c>
      <c r="U8" s="331">
        <f>SUM(U10+U65)</f>
        <v>0</v>
      </c>
      <c r="V8" s="114"/>
    </row>
    <row r="9" spans="1:22" s="252" customFormat="1" ht="12.75" customHeight="1">
      <c r="A9" s="253"/>
      <c r="B9" s="285" t="s">
        <v>5</v>
      </c>
      <c r="C9" s="286"/>
      <c r="D9" s="180"/>
      <c r="E9" s="287"/>
      <c r="F9" s="332"/>
      <c r="G9" s="180"/>
      <c r="H9" s="287"/>
      <c r="I9" s="332"/>
      <c r="J9" s="180"/>
      <c r="K9" s="287"/>
      <c r="L9" s="332"/>
      <c r="M9" s="349">
        <f aca="true" t="shared" si="0" ref="M9:M72">J9-G9</f>
        <v>0</v>
      </c>
      <c r="N9" s="349">
        <f aca="true" t="shared" si="1" ref="N9:N70">K9-H9</f>
        <v>0</v>
      </c>
      <c r="O9" s="349">
        <f aca="true" t="shared" si="2" ref="O9:O72">L9-I9</f>
        <v>0</v>
      </c>
      <c r="P9" s="180"/>
      <c r="Q9" s="287"/>
      <c r="R9" s="332"/>
      <c r="S9" s="180"/>
      <c r="T9" s="287"/>
      <c r="U9" s="332"/>
      <c r="V9" s="346"/>
    </row>
    <row r="10" spans="1:22" ht="21.75">
      <c r="A10" s="254">
        <v>8100</v>
      </c>
      <c r="B10" s="288" t="s">
        <v>1011</v>
      </c>
      <c r="C10" s="274"/>
      <c r="D10" s="185">
        <f aca="true" t="shared" si="3" ref="D10:L10">SUM(D12,D40)</f>
        <v>92506.6</v>
      </c>
      <c r="E10" s="185">
        <f t="shared" si="3"/>
        <v>-67465.6</v>
      </c>
      <c r="F10" s="208">
        <f t="shared" si="3"/>
        <v>159972.2</v>
      </c>
      <c r="G10" s="185">
        <f t="shared" si="3"/>
        <v>182549.9</v>
      </c>
      <c r="H10" s="185">
        <f t="shared" si="3"/>
        <v>6777.899999999994</v>
      </c>
      <c r="I10" s="208">
        <f t="shared" si="3"/>
        <v>175772</v>
      </c>
      <c r="J10" s="185">
        <f t="shared" si="3"/>
        <v>90043.4</v>
      </c>
      <c r="K10" s="185">
        <f t="shared" si="3"/>
        <v>1243.5</v>
      </c>
      <c r="L10" s="208">
        <f t="shared" si="3"/>
        <v>88799.9</v>
      </c>
      <c r="M10" s="349">
        <f t="shared" si="0"/>
        <v>-92506.5</v>
      </c>
      <c r="N10" s="349">
        <f t="shared" si="1"/>
        <v>-5534.399999999994</v>
      </c>
      <c r="O10" s="349">
        <f t="shared" si="2"/>
        <v>-86972.1</v>
      </c>
      <c r="P10" s="185">
        <f>SUM(P12,P40)</f>
        <v>0</v>
      </c>
      <c r="Q10" s="185">
        <f>SUM(Q12,Q40)</f>
        <v>0</v>
      </c>
      <c r="R10" s="208">
        <f>SUM(R12,R40)</f>
        <v>0</v>
      </c>
      <c r="S10" s="185">
        <f>SUM(S12,S40)</f>
        <v>0</v>
      </c>
      <c r="T10" s="185">
        <v>0</v>
      </c>
      <c r="U10" s="208">
        <v>0</v>
      </c>
      <c r="V10" s="347"/>
    </row>
    <row r="11" spans="1:22" ht="12.75" customHeight="1">
      <c r="A11" s="254"/>
      <c r="B11" s="289" t="s">
        <v>5</v>
      </c>
      <c r="C11" s="274"/>
      <c r="D11" s="185"/>
      <c r="E11" s="185"/>
      <c r="F11" s="208"/>
      <c r="G11" s="185"/>
      <c r="H11" s="185"/>
      <c r="I11" s="208"/>
      <c r="J11" s="185"/>
      <c r="K11" s="185"/>
      <c r="L11" s="208"/>
      <c r="M11" s="349">
        <f t="shared" si="0"/>
        <v>0</v>
      </c>
      <c r="N11" s="349">
        <f t="shared" si="1"/>
        <v>0</v>
      </c>
      <c r="O11" s="349">
        <f t="shared" si="2"/>
        <v>0</v>
      </c>
      <c r="P11" s="185"/>
      <c r="Q11" s="185"/>
      <c r="R11" s="208"/>
      <c r="S11" s="185"/>
      <c r="T11" s="185"/>
      <c r="U11" s="208"/>
      <c r="V11" s="347"/>
    </row>
    <row r="12" spans="1:22" ht="24" customHeight="1">
      <c r="A12" s="255">
        <v>8110</v>
      </c>
      <c r="B12" s="290" t="s">
        <v>973</v>
      </c>
      <c r="C12" s="274"/>
      <c r="D12" s="185">
        <f aca="true" t="shared" si="4" ref="D12:L12">SUM(D14:D18)</f>
        <v>0</v>
      </c>
      <c r="E12" s="185">
        <f t="shared" si="4"/>
        <v>0</v>
      </c>
      <c r="F12" s="208">
        <f t="shared" si="4"/>
        <v>0</v>
      </c>
      <c r="G12" s="185">
        <f t="shared" si="4"/>
        <v>0</v>
      </c>
      <c r="H12" s="185">
        <f t="shared" si="4"/>
        <v>0</v>
      </c>
      <c r="I12" s="208">
        <f t="shared" si="4"/>
        <v>0</v>
      </c>
      <c r="J12" s="185">
        <f t="shared" si="4"/>
        <v>0</v>
      </c>
      <c r="K12" s="185">
        <f t="shared" si="4"/>
        <v>0</v>
      </c>
      <c r="L12" s="208">
        <f t="shared" si="4"/>
        <v>0</v>
      </c>
      <c r="M12" s="349">
        <f t="shared" si="0"/>
        <v>0</v>
      </c>
      <c r="N12" s="349">
        <f t="shared" si="1"/>
        <v>0</v>
      </c>
      <c r="O12" s="349">
        <f t="shared" si="2"/>
        <v>0</v>
      </c>
      <c r="P12" s="185">
        <f aca="true" t="shared" si="5" ref="P12:U12">SUM(P14:P18)</f>
        <v>0</v>
      </c>
      <c r="Q12" s="185">
        <f t="shared" si="5"/>
        <v>0</v>
      </c>
      <c r="R12" s="208">
        <f t="shared" si="5"/>
        <v>0</v>
      </c>
      <c r="S12" s="185">
        <f t="shared" si="5"/>
        <v>0</v>
      </c>
      <c r="T12" s="185">
        <f t="shared" si="5"/>
        <v>0</v>
      </c>
      <c r="U12" s="208">
        <f t="shared" si="5"/>
        <v>0</v>
      </c>
      <c r="V12" s="347"/>
    </row>
    <row r="13" spans="1:22" ht="12.75" customHeight="1">
      <c r="A13" s="255"/>
      <c r="B13" s="291" t="s">
        <v>5</v>
      </c>
      <c r="C13" s="274"/>
      <c r="D13" s="292"/>
      <c r="E13" s="293"/>
      <c r="F13" s="333"/>
      <c r="G13" s="292"/>
      <c r="H13" s="293"/>
      <c r="I13" s="333"/>
      <c r="J13" s="292"/>
      <c r="K13" s="293"/>
      <c r="L13" s="333"/>
      <c r="M13" s="349">
        <f t="shared" si="0"/>
        <v>0</v>
      </c>
      <c r="N13" s="349">
        <f t="shared" si="1"/>
        <v>0</v>
      </c>
      <c r="O13" s="349">
        <f t="shared" si="2"/>
        <v>0</v>
      </c>
      <c r="P13" s="292"/>
      <c r="Q13" s="293"/>
      <c r="R13" s="333"/>
      <c r="S13" s="292"/>
      <c r="T13" s="293"/>
      <c r="U13" s="333"/>
      <c r="V13" s="347"/>
    </row>
    <row r="14" spans="1:22" ht="33" customHeight="1">
      <c r="A14" s="255">
        <v>8111</v>
      </c>
      <c r="B14" s="294" t="s">
        <v>1012</v>
      </c>
      <c r="C14" s="274"/>
      <c r="D14" s="185">
        <f>SUM(D16:D17)</f>
        <v>0</v>
      </c>
      <c r="E14" s="295" t="s">
        <v>974</v>
      </c>
      <c r="F14" s="208">
        <f>SUM(F16:F17)</f>
        <v>0</v>
      </c>
      <c r="G14" s="185">
        <f>SUM(G16:G17)</f>
        <v>0</v>
      </c>
      <c r="H14" s="295" t="s">
        <v>974</v>
      </c>
      <c r="I14" s="208">
        <f>SUM(I16:I17)</f>
        <v>0</v>
      </c>
      <c r="J14" s="185">
        <f>SUM(J16:J17)</f>
        <v>0</v>
      </c>
      <c r="K14" s="295" t="s">
        <v>974</v>
      </c>
      <c r="L14" s="208">
        <f>SUM(L16:L17)</f>
        <v>0</v>
      </c>
      <c r="M14" s="349">
        <f t="shared" si="0"/>
        <v>0</v>
      </c>
      <c r="N14" s="334" t="s">
        <v>352</v>
      </c>
      <c r="O14" s="349">
        <f t="shared" si="2"/>
        <v>0</v>
      </c>
      <c r="P14" s="185">
        <f>SUM(P16:P17)</f>
        <v>0</v>
      </c>
      <c r="Q14" s="295" t="s">
        <v>974</v>
      </c>
      <c r="R14" s="208">
        <f>SUM(R16:R17)</f>
        <v>0</v>
      </c>
      <c r="S14" s="185">
        <f>SUM(S16:S17)</f>
        <v>0</v>
      </c>
      <c r="T14" s="295" t="s">
        <v>974</v>
      </c>
      <c r="U14" s="208">
        <f>SUM(U16:U17)</f>
        <v>0</v>
      </c>
      <c r="V14" s="347"/>
    </row>
    <row r="15" spans="1:22" ht="12.75" customHeight="1">
      <c r="A15" s="255"/>
      <c r="B15" s="296" t="s">
        <v>975</v>
      </c>
      <c r="C15" s="274"/>
      <c r="D15" s="185"/>
      <c r="E15" s="295"/>
      <c r="F15" s="334"/>
      <c r="G15" s="185"/>
      <c r="H15" s="295"/>
      <c r="I15" s="334"/>
      <c r="J15" s="185"/>
      <c r="K15" s="295"/>
      <c r="L15" s="334"/>
      <c r="M15" s="349">
        <f t="shared" si="0"/>
        <v>0</v>
      </c>
      <c r="N15" s="349">
        <f t="shared" si="1"/>
        <v>0</v>
      </c>
      <c r="O15" s="349">
        <f t="shared" si="2"/>
        <v>0</v>
      </c>
      <c r="P15" s="185"/>
      <c r="Q15" s="295"/>
      <c r="R15" s="334"/>
      <c r="S15" s="185"/>
      <c r="T15" s="295"/>
      <c r="U15" s="334"/>
      <c r="V15" s="347"/>
    </row>
    <row r="16" spans="1:22" ht="13.5" customHeight="1" thickBot="1">
      <c r="A16" s="255">
        <v>8112</v>
      </c>
      <c r="B16" s="297" t="s">
        <v>976</v>
      </c>
      <c r="C16" s="259" t="s">
        <v>751</v>
      </c>
      <c r="D16" s="206">
        <f>SUM(E16:F16)</f>
        <v>0</v>
      </c>
      <c r="E16" s="295" t="s">
        <v>974</v>
      </c>
      <c r="F16" s="334"/>
      <c r="G16" s="206">
        <f>SUM(H16:I16)</f>
        <v>0</v>
      </c>
      <c r="H16" s="295" t="s">
        <v>974</v>
      </c>
      <c r="I16" s="334"/>
      <c r="J16" s="206">
        <f>SUM(K16:L16)</f>
        <v>0</v>
      </c>
      <c r="K16" s="295" t="s">
        <v>974</v>
      </c>
      <c r="L16" s="334"/>
      <c r="M16" s="349">
        <f t="shared" si="0"/>
        <v>0</v>
      </c>
      <c r="N16" s="334" t="s">
        <v>352</v>
      </c>
      <c r="O16" s="349">
        <f t="shared" si="2"/>
        <v>0</v>
      </c>
      <c r="P16" s="206">
        <f>SUM(Q16:R16)</f>
        <v>0</v>
      </c>
      <c r="Q16" s="295" t="s">
        <v>974</v>
      </c>
      <c r="R16" s="334"/>
      <c r="S16" s="206">
        <f>SUM(T16:U16)</f>
        <v>0</v>
      </c>
      <c r="T16" s="295" t="s">
        <v>974</v>
      </c>
      <c r="U16" s="334"/>
      <c r="V16" s="347"/>
    </row>
    <row r="17" spans="1:22" ht="13.5" customHeight="1" thickBot="1">
      <c r="A17" s="255">
        <v>8113</v>
      </c>
      <c r="B17" s="297" t="s">
        <v>977</v>
      </c>
      <c r="C17" s="259" t="s">
        <v>752</v>
      </c>
      <c r="D17" s="206">
        <f>SUM(E17:F17)</f>
        <v>0</v>
      </c>
      <c r="E17" s="295" t="s">
        <v>974</v>
      </c>
      <c r="F17" s="334"/>
      <c r="G17" s="206">
        <f>SUM(H17:I17)</f>
        <v>0</v>
      </c>
      <c r="H17" s="295" t="s">
        <v>974</v>
      </c>
      <c r="I17" s="334"/>
      <c r="J17" s="206">
        <f>SUM(K17:L17)</f>
        <v>0</v>
      </c>
      <c r="K17" s="295" t="s">
        <v>974</v>
      </c>
      <c r="L17" s="334"/>
      <c r="M17" s="349">
        <f t="shared" si="0"/>
        <v>0</v>
      </c>
      <c r="N17" s="334" t="s">
        <v>352</v>
      </c>
      <c r="O17" s="349">
        <f t="shared" si="2"/>
        <v>0</v>
      </c>
      <c r="P17" s="206">
        <f>SUM(Q17:R17)</f>
        <v>0</v>
      </c>
      <c r="Q17" s="295" t="s">
        <v>974</v>
      </c>
      <c r="R17" s="334"/>
      <c r="S17" s="206">
        <f>SUM(T17:U17)</f>
        <v>0</v>
      </c>
      <c r="T17" s="295" t="s">
        <v>974</v>
      </c>
      <c r="U17" s="334"/>
      <c r="V17" s="347"/>
    </row>
    <row r="18" spans="1:22" ht="34.5" customHeight="1">
      <c r="A18" s="255">
        <v>8120</v>
      </c>
      <c r="B18" s="294" t="s">
        <v>1013</v>
      </c>
      <c r="C18" s="259"/>
      <c r="D18" s="185">
        <f aca="true" t="shared" si="6" ref="D18:L18">SUM(D20,D30)</f>
        <v>0</v>
      </c>
      <c r="E18" s="185">
        <f t="shared" si="6"/>
        <v>0</v>
      </c>
      <c r="F18" s="208">
        <f t="shared" si="6"/>
        <v>0</v>
      </c>
      <c r="G18" s="185">
        <f t="shared" si="6"/>
        <v>0</v>
      </c>
      <c r="H18" s="185">
        <f t="shared" si="6"/>
        <v>0</v>
      </c>
      <c r="I18" s="208">
        <f t="shared" si="6"/>
        <v>0</v>
      </c>
      <c r="J18" s="185">
        <f t="shared" si="6"/>
        <v>0</v>
      </c>
      <c r="K18" s="185">
        <f t="shared" si="6"/>
        <v>0</v>
      </c>
      <c r="L18" s="208">
        <f t="shared" si="6"/>
        <v>0</v>
      </c>
      <c r="M18" s="349">
        <f t="shared" si="0"/>
        <v>0</v>
      </c>
      <c r="N18" s="349">
        <f t="shared" si="1"/>
        <v>0</v>
      </c>
      <c r="O18" s="349">
        <f t="shared" si="2"/>
        <v>0</v>
      </c>
      <c r="P18" s="185">
        <f aca="true" t="shared" si="7" ref="P18:U18">SUM(P20,P30)</f>
        <v>0</v>
      </c>
      <c r="Q18" s="185">
        <f t="shared" si="7"/>
        <v>0</v>
      </c>
      <c r="R18" s="208">
        <f t="shared" si="7"/>
        <v>0</v>
      </c>
      <c r="S18" s="185">
        <f t="shared" si="7"/>
        <v>0</v>
      </c>
      <c r="T18" s="185">
        <f t="shared" si="7"/>
        <v>0</v>
      </c>
      <c r="U18" s="208">
        <f t="shared" si="7"/>
        <v>0</v>
      </c>
      <c r="V18" s="347"/>
    </row>
    <row r="19" spans="1:22" ht="12.75" customHeight="1">
      <c r="A19" s="255"/>
      <c r="B19" s="296" t="s">
        <v>5</v>
      </c>
      <c r="C19" s="259"/>
      <c r="D19" s="185"/>
      <c r="E19" s="295"/>
      <c r="F19" s="334"/>
      <c r="G19" s="185"/>
      <c r="H19" s="295"/>
      <c r="I19" s="334"/>
      <c r="J19" s="185"/>
      <c r="K19" s="295"/>
      <c r="L19" s="334"/>
      <c r="M19" s="349">
        <f t="shared" si="0"/>
        <v>0</v>
      </c>
      <c r="N19" s="349">
        <f t="shared" si="1"/>
        <v>0</v>
      </c>
      <c r="O19" s="349">
        <f t="shared" si="2"/>
        <v>0</v>
      </c>
      <c r="P19" s="185"/>
      <c r="Q19" s="295"/>
      <c r="R19" s="334"/>
      <c r="S19" s="185"/>
      <c r="T19" s="295"/>
      <c r="U19" s="334"/>
      <c r="V19" s="347"/>
    </row>
    <row r="20" spans="1:22" ht="12.75" customHeight="1">
      <c r="A20" s="255">
        <v>8121</v>
      </c>
      <c r="B20" s="294" t="s">
        <v>1014</v>
      </c>
      <c r="C20" s="259"/>
      <c r="D20" s="185">
        <f>SUM(D22,D26)</f>
        <v>0</v>
      </c>
      <c r="E20" s="295" t="s">
        <v>974</v>
      </c>
      <c r="F20" s="208">
        <f>SUM(F22,F26)</f>
        <v>0</v>
      </c>
      <c r="G20" s="185">
        <f>SUM(G22,G26)</f>
        <v>0</v>
      </c>
      <c r="H20" s="295" t="s">
        <v>974</v>
      </c>
      <c r="I20" s="208">
        <f>SUM(I22,I26)</f>
        <v>0</v>
      </c>
      <c r="J20" s="185">
        <f>SUM(J22,J26)</f>
        <v>0</v>
      </c>
      <c r="K20" s="295" t="s">
        <v>974</v>
      </c>
      <c r="L20" s="208">
        <f>SUM(L22,L26)</f>
        <v>0</v>
      </c>
      <c r="M20" s="349">
        <f t="shared" si="0"/>
        <v>0</v>
      </c>
      <c r="N20" s="334" t="s">
        <v>352</v>
      </c>
      <c r="O20" s="349">
        <f t="shared" si="2"/>
        <v>0</v>
      </c>
      <c r="P20" s="185">
        <f>SUM(P22,P26)</f>
        <v>0</v>
      </c>
      <c r="Q20" s="295" t="s">
        <v>974</v>
      </c>
      <c r="R20" s="208">
        <f>SUM(R22,R26)</f>
        <v>0</v>
      </c>
      <c r="S20" s="185">
        <f>SUM(S22,S26)</f>
        <v>0</v>
      </c>
      <c r="T20" s="295" t="s">
        <v>974</v>
      </c>
      <c r="U20" s="208">
        <f>SUM(U22,U26)</f>
        <v>0</v>
      </c>
      <c r="V20" s="347"/>
    </row>
    <row r="21" spans="1:22" ht="12.75" customHeight="1">
      <c r="A21" s="255"/>
      <c r="B21" s="296" t="s">
        <v>975</v>
      </c>
      <c r="C21" s="259"/>
      <c r="D21" s="185"/>
      <c r="E21" s="295"/>
      <c r="F21" s="334"/>
      <c r="G21" s="185"/>
      <c r="H21" s="295"/>
      <c r="I21" s="334"/>
      <c r="J21" s="185"/>
      <c r="K21" s="295"/>
      <c r="L21" s="334"/>
      <c r="M21" s="349">
        <f t="shared" si="0"/>
        <v>0</v>
      </c>
      <c r="N21" s="349">
        <f t="shared" si="1"/>
        <v>0</v>
      </c>
      <c r="O21" s="349">
        <f t="shared" si="2"/>
        <v>0</v>
      </c>
      <c r="P21" s="185"/>
      <c r="Q21" s="295"/>
      <c r="R21" s="334"/>
      <c r="S21" s="185"/>
      <c r="T21" s="295"/>
      <c r="U21" s="334"/>
      <c r="V21" s="347"/>
    </row>
    <row r="22" spans="1:22" ht="12.75" customHeight="1">
      <c r="A22" s="254">
        <v>8122</v>
      </c>
      <c r="B22" s="290" t="s">
        <v>1015</v>
      </c>
      <c r="C22" s="259" t="s">
        <v>299</v>
      </c>
      <c r="D22" s="185">
        <f>SUM(D24:D25)</f>
        <v>0</v>
      </c>
      <c r="E22" s="295" t="s">
        <v>974</v>
      </c>
      <c r="F22" s="208">
        <f>SUM(F24:F25)</f>
        <v>0</v>
      </c>
      <c r="G22" s="185">
        <f>SUM(G24:G25)</f>
        <v>0</v>
      </c>
      <c r="H22" s="295" t="s">
        <v>974</v>
      </c>
      <c r="I22" s="208">
        <f>SUM(I24:I25)</f>
        <v>0</v>
      </c>
      <c r="J22" s="185">
        <f>SUM(J24:J25)</f>
        <v>0</v>
      </c>
      <c r="K22" s="295" t="s">
        <v>974</v>
      </c>
      <c r="L22" s="208">
        <f>SUM(L24:L25)</f>
        <v>0</v>
      </c>
      <c r="M22" s="349">
        <f t="shared" si="0"/>
        <v>0</v>
      </c>
      <c r="N22" s="334" t="s">
        <v>352</v>
      </c>
      <c r="O22" s="349">
        <f t="shared" si="2"/>
        <v>0</v>
      </c>
      <c r="P22" s="185">
        <f>SUM(P24:P25)</f>
        <v>0</v>
      </c>
      <c r="Q22" s="295" t="s">
        <v>974</v>
      </c>
      <c r="R22" s="208">
        <f>SUM(R24:R25)</f>
        <v>0</v>
      </c>
      <c r="S22" s="185">
        <f>SUM(S24:S25)</f>
        <v>0</v>
      </c>
      <c r="T22" s="295" t="s">
        <v>974</v>
      </c>
      <c r="U22" s="208">
        <f>SUM(U24:U25)</f>
        <v>0</v>
      </c>
      <c r="V22" s="347"/>
    </row>
    <row r="23" spans="1:22" ht="12.75" customHeight="1">
      <c r="A23" s="254"/>
      <c r="B23" s="298" t="s">
        <v>975</v>
      </c>
      <c r="C23" s="259"/>
      <c r="D23" s="185"/>
      <c r="E23" s="295"/>
      <c r="F23" s="334"/>
      <c r="G23" s="185"/>
      <c r="H23" s="295"/>
      <c r="I23" s="334"/>
      <c r="J23" s="185"/>
      <c r="K23" s="295"/>
      <c r="L23" s="334"/>
      <c r="M23" s="349">
        <f t="shared" si="0"/>
        <v>0</v>
      </c>
      <c r="N23" s="349">
        <f t="shared" si="1"/>
        <v>0</v>
      </c>
      <c r="O23" s="349">
        <f t="shared" si="2"/>
        <v>0</v>
      </c>
      <c r="P23" s="185"/>
      <c r="Q23" s="295"/>
      <c r="R23" s="334"/>
      <c r="S23" s="185"/>
      <c r="T23" s="295"/>
      <c r="U23" s="334"/>
      <c r="V23" s="347"/>
    </row>
    <row r="24" spans="1:22" ht="13.5" customHeight="1" thickBot="1">
      <c r="A24" s="254">
        <v>8123</v>
      </c>
      <c r="B24" s="298" t="s">
        <v>978</v>
      </c>
      <c r="C24" s="259"/>
      <c r="D24" s="206">
        <f>SUM(E24:F24)</f>
        <v>0</v>
      </c>
      <c r="E24" s="295" t="s">
        <v>974</v>
      </c>
      <c r="F24" s="334"/>
      <c r="G24" s="206">
        <f>SUM(H24:I24)</f>
        <v>0</v>
      </c>
      <c r="H24" s="295" t="s">
        <v>974</v>
      </c>
      <c r="I24" s="334"/>
      <c r="J24" s="206">
        <f>SUM(K24:L24)</f>
        <v>0</v>
      </c>
      <c r="K24" s="295" t="s">
        <v>974</v>
      </c>
      <c r="L24" s="334"/>
      <c r="M24" s="349">
        <f t="shared" si="0"/>
        <v>0</v>
      </c>
      <c r="N24" s="334" t="s">
        <v>352</v>
      </c>
      <c r="O24" s="349">
        <f t="shared" si="2"/>
        <v>0</v>
      </c>
      <c r="P24" s="206">
        <f>SUM(Q24:R24)</f>
        <v>0</v>
      </c>
      <c r="Q24" s="295" t="s">
        <v>974</v>
      </c>
      <c r="R24" s="334"/>
      <c r="S24" s="206">
        <f>SUM(T24:U24)</f>
        <v>0</v>
      </c>
      <c r="T24" s="295" t="s">
        <v>974</v>
      </c>
      <c r="U24" s="334"/>
      <c r="V24" s="347"/>
    </row>
    <row r="25" spans="1:22" ht="13.5" customHeight="1" thickBot="1">
      <c r="A25" s="254">
        <v>8124</v>
      </c>
      <c r="B25" s="298" t="s">
        <v>979</v>
      </c>
      <c r="C25" s="259"/>
      <c r="D25" s="206">
        <f>SUM(E25:F25)</f>
        <v>0</v>
      </c>
      <c r="E25" s="295" t="s">
        <v>974</v>
      </c>
      <c r="F25" s="334"/>
      <c r="G25" s="206">
        <f>SUM(H25:I25)</f>
        <v>0</v>
      </c>
      <c r="H25" s="295" t="s">
        <v>974</v>
      </c>
      <c r="I25" s="334"/>
      <c r="J25" s="206">
        <f>SUM(K25:L25)</f>
        <v>0</v>
      </c>
      <c r="K25" s="295" t="s">
        <v>974</v>
      </c>
      <c r="L25" s="334"/>
      <c r="M25" s="349">
        <f t="shared" si="0"/>
        <v>0</v>
      </c>
      <c r="N25" s="334" t="s">
        <v>352</v>
      </c>
      <c r="O25" s="349">
        <f t="shared" si="2"/>
        <v>0</v>
      </c>
      <c r="P25" s="206">
        <f>SUM(Q25:R25)</f>
        <v>0</v>
      </c>
      <c r="Q25" s="295" t="s">
        <v>974</v>
      </c>
      <c r="R25" s="334"/>
      <c r="S25" s="206">
        <f>SUM(T25:U25)</f>
        <v>0</v>
      </c>
      <c r="T25" s="295" t="s">
        <v>974</v>
      </c>
      <c r="U25" s="334"/>
      <c r="V25" s="347"/>
    </row>
    <row r="26" spans="1:22" ht="21.75">
      <c r="A26" s="254">
        <v>8130</v>
      </c>
      <c r="B26" s="290" t="s">
        <v>1016</v>
      </c>
      <c r="C26" s="259" t="s">
        <v>753</v>
      </c>
      <c r="D26" s="185">
        <f>SUM(D28:D29)</f>
        <v>0</v>
      </c>
      <c r="E26" s="295" t="s">
        <v>974</v>
      </c>
      <c r="F26" s="208">
        <f>SUM(F28:F29)</f>
        <v>0</v>
      </c>
      <c r="G26" s="185">
        <f>SUM(G28:G29)</f>
        <v>0</v>
      </c>
      <c r="H26" s="295" t="s">
        <v>974</v>
      </c>
      <c r="I26" s="208">
        <f>SUM(I28:I29)</f>
        <v>0</v>
      </c>
      <c r="J26" s="185">
        <f>SUM(J28:J29)</f>
        <v>0</v>
      </c>
      <c r="K26" s="295" t="s">
        <v>974</v>
      </c>
      <c r="L26" s="208">
        <f>SUM(L28:L29)</f>
        <v>0</v>
      </c>
      <c r="M26" s="349">
        <f t="shared" si="0"/>
        <v>0</v>
      </c>
      <c r="N26" s="334" t="s">
        <v>352</v>
      </c>
      <c r="O26" s="349">
        <f t="shared" si="2"/>
        <v>0</v>
      </c>
      <c r="P26" s="185">
        <f>SUM(P28:P29)</f>
        <v>0</v>
      </c>
      <c r="Q26" s="295" t="s">
        <v>974</v>
      </c>
      <c r="R26" s="208">
        <f>SUM(R28:R29)</f>
        <v>0</v>
      </c>
      <c r="S26" s="185">
        <f>SUM(S28:S29)</f>
        <v>0</v>
      </c>
      <c r="T26" s="295" t="s">
        <v>974</v>
      </c>
      <c r="U26" s="208">
        <f>SUM(U28:U29)</f>
        <v>0</v>
      </c>
      <c r="V26" s="347"/>
    </row>
    <row r="27" spans="1:22" ht="12.75" customHeight="1">
      <c r="A27" s="254"/>
      <c r="B27" s="298" t="s">
        <v>975</v>
      </c>
      <c r="C27" s="259"/>
      <c r="D27" s="185"/>
      <c r="E27" s="295"/>
      <c r="F27" s="334"/>
      <c r="G27" s="185"/>
      <c r="H27" s="295"/>
      <c r="I27" s="334"/>
      <c r="J27" s="185"/>
      <c r="K27" s="295"/>
      <c r="L27" s="334"/>
      <c r="M27" s="349">
        <f t="shared" si="0"/>
        <v>0</v>
      </c>
      <c r="N27" s="349">
        <f t="shared" si="1"/>
        <v>0</v>
      </c>
      <c r="O27" s="349">
        <f t="shared" si="2"/>
        <v>0</v>
      </c>
      <c r="P27" s="185"/>
      <c r="Q27" s="295"/>
      <c r="R27" s="334"/>
      <c r="S27" s="185"/>
      <c r="T27" s="295"/>
      <c r="U27" s="334"/>
      <c r="V27" s="347"/>
    </row>
    <row r="28" spans="1:22" ht="13.5" customHeight="1" thickBot="1">
      <c r="A28" s="254">
        <v>8131</v>
      </c>
      <c r="B28" s="298" t="s">
        <v>980</v>
      </c>
      <c r="C28" s="259"/>
      <c r="D28" s="206">
        <f>SUM(E28:F28)</f>
        <v>0</v>
      </c>
      <c r="E28" s="295" t="s">
        <v>974</v>
      </c>
      <c r="F28" s="334"/>
      <c r="G28" s="206">
        <f>SUM(H28:I28)</f>
        <v>0</v>
      </c>
      <c r="H28" s="295" t="s">
        <v>974</v>
      </c>
      <c r="I28" s="334"/>
      <c r="J28" s="206">
        <f>SUM(K28:L28)</f>
        <v>0</v>
      </c>
      <c r="K28" s="295" t="s">
        <v>974</v>
      </c>
      <c r="L28" s="334"/>
      <c r="M28" s="349">
        <f t="shared" si="0"/>
        <v>0</v>
      </c>
      <c r="N28" s="334" t="s">
        <v>352</v>
      </c>
      <c r="O28" s="349">
        <f t="shared" si="2"/>
        <v>0</v>
      </c>
      <c r="P28" s="206">
        <f>SUM(Q28:R28)</f>
        <v>0</v>
      </c>
      <c r="Q28" s="295" t="s">
        <v>974</v>
      </c>
      <c r="R28" s="334"/>
      <c r="S28" s="206">
        <f>SUM(T28:U28)</f>
        <v>0</v>
      </c>
      <c r="T28" s="295" t="s">
        <v>974</v>
      </c>
      <c r="U28" s="334"/>
      <c r="V28" s="347"/>
    </row>
    <row r="29" spans="1:22" ht="13.5" customHeight="1" thickBot="1">
      <c r="A29" s="254">
        <v>8132</v>
      </c>
      <c r="B29" s="298" t="s">
        <v>981</v>
      </c>
      <c r="C29" s="259"/>
      <c r="D29" s="206">
        <f>SUM(E29:F29)</f>
        <v>0</v>
      </c>
      <c r="E29" s="295" t="s">
        <v>974</v>
      </c>
      <c r="F29" s="334"/>
      <c r="G29" s="206">
        <f>SUM(H29:I29)</f>
        <v>0</v>
      </c>
      <c r="H29" s="295" t="s">
        <v>974</v>
      </c>
      <c r="I29" s="334"/>
      <c r="J29" s="206">
        <f>SUM(K29:L29)</f>
        <v>0</v>
      </c>
      <c r="K29" s="295" t="s">
        <v>974</v>
      </c>
      <c r="L29" s="334"/>
      <c r="M29" s="349">
        <f t="shared" si="0"/>
        <v>0</v>
      </c>
      <c r="N29" s="334" t="s">
        <v>352</v>
      </c>
      <c r="O29" s="349">
        <f t="shared" si="2"/>
        <v>0</v>
      </c>
      <c r="P29" s="206">
        <f>SUM(Q29:R29)</f>
        <v>0</v>
      </c>
      <c r="Q29" s="295" t="s">
        <v>974</v>
      </c>
      <c r="R29" s="334"/>
      <c r="S29" s="206">
        <f>SUM(T29:U29)</f>
        <v>0</v>
      </c>
      <c r="T29" s="295" t="s">
        <v>974</v>
      </c>
      <c r="U29" s="334"/>
      <c r="V29" s="347"/>
    </row>
    <row r="30" spans="1:22" s="256" customFormat="1" ht="12.75" customHeight="1">
      <c r="A30" s="254">
        <v>8140</v>
      </c>
      <c r="B30" s="290" t="s">
        <v>1017</v>
      </c>
      <c r="C30" s="259"/>
      <c r="D30" s="185">
        <f aca="true" t="shared" si="8" ref="D30:L30">SUM(D32,D36)</f>
        <v>0</v>
      </c>
      <c r="E30" s="185">
        <f t="shared" si="8"/>
        <v>0</v>
      </c>
      <c r="F30" s="208">
        <f t="shared" si="8"/>
        <v>0</v>
      </c>
      <c r="G30" s="185">
        <f t="shared" si="8"/>
        <v>0</v>
      </c>
      <c r="H30" s="185">
        <f t="shared" si="8"/>
        <v>0</v>
      </c>
      <c r="I30" s="208">
        <f t="shared" si="8"/>
        <v>0</v>
      </c>
      <c r="J30" s="185">
        <f t="shared" si="8"/>
        <v>0</v>
      </c>
      <c r="K30" s="185">
        <f t="shared" si="8"/>
        <v>0</v>
      </c>
      <c r="L30" s="208">
        <f t="shared" si="8"/>
        <v>0</v>
      </c>
      <c r="M30" s="349">
        <f t="shared" si="0"/>
        <v>0</v>
      </c>
      <c r="N30" s="349">
        <f t="shared" si="1"/>
        <v>0</v>
      </c>
      <c r="O30" s="349">
        <f t="shared" si="2"/>
        <v>0</v>
      </c>
      <c r="P30" s="185">
        <f aca="true" t="shared" si="9" ref="P30:U30">SUM(P32,P36)</f>
        <v>0</v>
      </c>
      <c r="Q30" s="185">
        <f t="shared" si="9"/>
        <v>0</v>
      </c>
      <c r="R30" s="208">
        <f t="shared" si="9"/>
        <v>0</v>
      </c>
      <c r="S30" s="185">
        <f t="shared" si="9"/>
        <v>0</v>
      </c>
      <c r="T30" s="185">
        <f t="shared" si="9"/>
        <v>0</v>
      </c>
      <c r="U30" s="208">
        <f t="shared" si="9"/>
        <v>0</v>
      </c>
      <c r="V30" s="348"/>
    </row>
    <row r="31" spans="1:22" s="256" customFormat="1" ht="13.5" customHeight="1" thickBot="1">
      <c r="A31" s="255"/>
      <c r="B31" s="296" t="s">
        <v>975</v>
      </c>
      <c r="C31" s="259"/>
      <c r="D31" s="185"/>
      <c r="E31" s="295"/>
      <c r="F31" s="334"/>
      <c r="G31" s="185"/>
      <c r="H31" s="295"/>
      <c r="I31" s="334"/>
      <c r="J31" s="185"/>
      <c r="K31" s="295"/>
      <c r="L31" s="334"/>
      <c r="M31" s="349">
        <f t="shared" si="0"/>
        <v>0</v>
      </c>
      <c r="N31" s="349">
        <f t="shared" si="1"/>
        <v>0</v>
      </c>
      <c r="O31" s="349">
        <f t="shared" si="2"/>
        <v>0</v>
      </c>
      <c r="P31" s="185"/>
      <c r="Q31" s="295"/>
      <c r="R31" s="334"/>
      <c r="S31" s="185"/>
      <c r="T31" s="295"/>
      <c r="U31" s="334"/>
      <c r="V31" s="348"/>
    </row>
    <row r="32" spans="1:22" s="256" customFormat="1" ht="21.75">
      <c r="A32" s="254">
        <v>8141</v>
      </c>
      <c r="B32" s="290" t="s">
        <v>1018</v>
      </c>
      <c r="C32" s="259" t="s">
        <v>299</v>
      </c>
      <c r="D32" s="299">
        <f aca="true" t="shared" si="10" ref="D32:L32">SUM(D34:D35)</f>
        <v>0</v>
      </c>
      <c r="E32" s="299">
        <f t="shared" si="10"/>
        <v>0</v>
      </c>
      <c r="F32" s="335">
        <f t="shared" si="10"/>
        <v>0</v>
      </c>
      <c r="G32" s="299">
        <f t="shared" si="10"/>
        <v>0</v>
      </c>
      <c r="H32" s="299">
        <f t="shared" si="10"/>
        <v>0</v>
      </c>
      <c r="I32" s="335">
        <f t="shared" si="10"/>
        <v>0</v>
      </c>
      <c r="J32" s="299">
        <f t="shared" si="10"/>
        <v>0</v>
      </c>
      <c r="K32" s="299">
        <f t="shared" si="10"/>
        <v>0</v>
      </c>
      <c r="L32" s="335">
        <f t="shared" si="10"/>
        <v>0</v>
      </c>
      <c r="M32" s="349">
        <f t="shared" si="0"/>
        <v>0</v>
      </c>
      <c r="N32" s="349">
        <f t="shared" si="1"/>
        <v>0</v>
      </c>
      <c r="O32" s="349">
        <f t="shared" si="2"/>
        <v>0</v>
      </c>
      <c r="P32" s="299">
        <f aca="true" t="shared" si="11" ref="P32:U32">SUM(P34:P35)</f>
        <v>0</v>
      </c>
      <c r="Q32" s="299">
        <f t="shared" si="11"/>
        <v>0</v>
      </c>
      <c r="R32" s="335">
        <f t="shared" si="11"/>
        <v>0</v>
      </c>
      <c r="S32" s="299">
        <f t="shared" si="11"/>
        <v>0</v>
      </c>
      <c r="T32" s="299">
        <f t="shared" si="11"/>
        <v>0</v>
      </c>
      <c r="U32" s="335">
        <f t="shared" si="11"/>
        <v>0</v>
      </c>
      <c r="V32" s="348"/>
    </row>
    <row r="33" spans="1:22" s="256" customFormat="1" ht="13.5" customHeight="1" thickBot="1">
      <c r="A33" s="254"/>
      <c r="B33" s="298" t="s">
        <v>975</v>
      </c>
      <c r="C33" s="300"/>
      <c r="D33" s="185"/>
      <c r="E33" s="295"/>
      <c r="F33" s="334"/>
      <c r="G33" s="185"/>
      <c r="H33" s="295"/>
      <c r="I33" s="334"/>
      <c r="J33" s="185"/>
      <c r="K33" s="295"/>
      <c r="L33" s="334"/>
      <c r="M33" s="349">
        <f t="shared" si="0"/>
        <v>0</v>
      </c>
      <c r="N33" s="349">
        <f t="shared" si="1"/>
        <v>0</v>
      </c>
      <c r="O33" s="349">
        <f t="shared" si="2"/>
        <v>0</v>
      </c>
      <c r="P33" s="185"/>
      <c r="Q33" s="295"/>
      <c r="R33" s="334"/>
      <c r="S33" s="185"/>
      <c r="T33" s="295"/>
      <c r="U33" s="334"/>
      <c r="V33" s="348"/>
    </row>
    <row r="34" spans="1:22" s="256" customFormat="1" ht="13.5" customHeight="1" thickBot="1">
      <c r="A34" s="251">
        <v>8142</v>
      </c>
      <c r="B34" s="301" t="s">
        <v>982</v>
      </c>
      <c r="C34" s="302"/>
      <c r="D34" s="206">
        <f>SUM(E34:F34)</f>
        <v>0</v>
      </c>
      <c r="E34" s="295"/>
      <c r="F34" s="334" t="s">
        <v>352</v>
      </c>
      <c r="G34" s="206">
        <f>SUM(H34:I34)</f>
        <v>0</v>
      </c>
      <c r="H34" s="295"/>
      <c r="I34" s="334" t="s">
        <v>352</v>
      </c>
      <c r="J34" s="206">
        <f>SUM(K34:L34)</f>
        <v>0</v>
      </c>
      <c r="K34" s="295"/>
      <c r="L34" s="334" t="s">
        <v>352</v>
      </c>
      <c r="M34" s="349">
        <f t="shared" si="0"/>
        <v>0</v>
      </c>
      <c r="N34" s="349">
        <f t="shared" si="1"/>
        <v>0</v>
      </c>
      <c r="O34" s="334" t="s">
        <v>352</v>
      </c>
      <c r="P34" s="206">
        <f>SUM(Q34:R34)</f>
        <v>0</v>
      </c>
      <c r="Q34" s="295"/>
      <c r="R34" s="334" t="s">
        <v>352</v>
      </c>
      <c r="S34" s="206">
        <f>SUM(T34:U34)</f>
        <v>0</v>
      </c>
      <c r="T34" s="295"/>
      <c r="U34" s="334" t="s">
        <v>352</v>
      </c>
      <c r="V34" s="348"/>
    </row>
    <row r="35" spans="1:22" s="256" customFormat="1" ht="13.5" customHeight="1" thickBot="1">
      <c r="A35" s="257">
        <v>8143</v>
      </c>
      <c r="B35" s="303" t="s">
        <v>983</v>
      </c>
      <c r="C35" s="304"/>
      <c r="D35" s="206">
        <f>SUM(E35:F35)</f>
        <v>0</v>
      </c>
      <c r="E35" s="305"/>
      <c r="F35" s="336" t="s">
        <v>352</v>
      </c>
      <c r="G35" s="206">
        <f>SUM(H35:I35)</f>
        <v>0</v>
      </c>
      <c r="H35" s="305"/>
      <c r="I35" s="336" t="s">
        <v>352</v>
      </c>
      <c r="J35" s="206">
        <f>SUM(K35:L35)</f>
        <v>0</v>
      </c>
      <c r="K35" s="305"/>
      <c r="L35" s="336" t="s">
        <v>352</v>
      </c>
      <c r="M35" s="349">
        <f t="shared" si="0"/>
        <v>0</v>
      </c>
      <c r="N35" s="349">
        <f t="shared" si="1"/>
        <v>0</v>
      </c>
      <c r="O35" s="334" t="s">
        <v>352</v>
      </c>
      <c r="P35" s="206">
        <f>SUM(Q35:R35)</f>
        <v>0</v>
      </c>
      <c r="Q35" s="305"/>
      <c r="R35" s="336" t="s">
        <v>352</v>
      </c>
      <c r="S35" s="206">
        <f>SUM(T35:U35)</f>
        <v>0</v>
      </c>
      <c r="T35" s="305"/>
      <c r="U35" s="336" t="s">
        <v>352</v>
      </c>
      <c r="V35" s="348"/>
    </row>
    <row r="36" spans="1:22" s="256" customFormat="1" ht="27" customHeight="1">
      <c r="A36" s="251">
        <v>8150</v>
      </c>
      <c r="B36" s="306" t="s">
        <v>1019</v>
      </c>
      <c r="C36" s="258" t="s">
        <v>753</v>
      </c>
      <c r="D36" s="299">
        <f aca="true" t="shared" si="12" ref="D36:L36">SUM(D38:D39)</f>
        <v>0</v>
      </c>
      <c r="E36" s="299">
        <f t="shared" si="12"/>
        <v>0</v>
      </c>
      <c r="F36" s="335">
        <f t="shared" si="12"/>
        <v>0</v>
      </c>
      <c r="G36" s="299">
        <f t="shared" si="12"/>
        <v>0</v>
      </c>
      <c r="H36" s="299">
        <f t="shared" si="12"/>
        <v>0</v>
      </c>
      <c r="I36" s="335">
        <f t="shared" si="12"/>
        <v>0</v>
      </c>
      <c r="J36" s="299">
        <f t="shared" si="12"/>
        <v>0</v>
      </c>
      <c r="K36" s="299">
        <f t="shared" si="12"/>
        <v>0</v>
      </c>
      <c r="L36" s="335">
        <f t="shared" si="12"/>
        <v>0</v>
      </c>
      <c r="M36" s="349">
        <f t="shared" si="0"/>
        <v>0</v>
      </c>
      <c r="N36" s="349">
        <f t="shared" si="1"/>
        <v>0</v>
      </c>
      <c r="O36" s="349">
        <f t="shared" si="2"/>
        <v>0</v>
      </c>
      <c r="P36" s="299">
        <f aca="true" t="shared" si="13" ref="P36:U36">SUM(P38:P39)</f>
        <v>0</v>
      </c>
      <c r="Q36" s="299">
        <f t="shared" si="13"/>
        <v>0</v>
      </c>
      <c r="R36" s="335">
        <f t="shared" si="13"/>
        <v>0</v>
      </c>
      <c r="S36" s="299">
        <f t="shared" si="13"/>
        <v>0</v>
      </c>
      <c r="T36" s="299">
        <f t="shared" si="13"/>
        <v>0</v>
      </c>
      <c r="U36" s="335">
        <f t="shared" si="13"/>
        <v>0</v>
      </c>
      <c r="V36" s="348"/>
    </row>
    <row r="37" spans="1:22" s="256" customFormat="1" ht="12.75" customHeight="1">
      <c r="A37" s="254"/>
      <c r="B37" s="298" t="s">
        <v>975</v>
      </c>
      <c r="C37" s="259"/>
      <c r="D37" s="185"/>
      <c r="E37" s="295"/>
      <c r="F37" s="334"/>
      <c r="G37" s="185"/>
      <c r="H37" s="295"/>
      <c r="I37" s="334"/>
      <c r="J37" s="185"/>
      <c r="K37" s="295"/>
      <c r="L37" s="334"/>
      <c r="M37" s="349">
        <f t="shared" si="0"/>
        <v>0</v>
      </c>
      <c r="N37" s="349">
        <f t="shared" si="1"/>
        <v>0</v>
      </c>
      <c r="O37" s="349">
        <f t="shared" si="2"/>
        <v>0</v>
      </c>
      <c r="P37" s="185"/>
      <c r="Q37" s="295"/>
      <c r="R37" s="334"/>
      <c r="S37" s="185"/>
      <c r="T37" s="295"/>
      <c r="U37" s="334"/>
      <c r="V37" s="348"/>
    </row>
    <row r="38" spans="1:22" s="256" customFormat="1" ht="13.5" customHeight="1" thickBot="1">
      <c r="A38" s="254">
        <v>8151</v>
      </c>
      <c r="B38" s="298" t="s">
        <v>980</v>
      </c>
      <c r="C38" s="259"/>
      <c r="D38" s="206">
        <f>SUM(E38:F38)</f>
        <v>0</v>
      </c>
      <c r="E38" s="295"/>
      <c r="F38" s="334" t="s">
        <v>352</v>
      </c>
      <c r="G38" s="206">
        <f>SUM(H38:I38)</f>
        <v>0</v>
      </c>
      <c r="H38" s="295"/>
      <c r="I38" s="334" t="s">
        <v>352</v>
      </c>
      <c r="J38" s="206">
        <f>SUM(K38:L38)</f>
        <v>0</v>
      </c>
      <c r="K38" s="295"/>
      <c r="L38" s="334" t="s">
        <v>352</v>
      </c>
      <c r="M38" s="349">
        <f t="shared" si="0"/>
        <v>0</v>
      </c>
      <c r="N38" s="349">
        <f t="shared" si="1"/>
        <v>0</v>
      </c>
      <c r="O38" s="334" t="s">
        <v>352</v>
      </c>
      <c r="P38" s="206">
        <f>SUM(Q38:R38)</f>
        <v>0</v>
      </c>
      <c r="Q38" s="295"/>
      <c r="R38" s="334" t="s">
        <v>352</v>
      </c>
      <c r="S38" s="206">
        <f>SUM(T38:U38)</f>
        <v>0</v>
      </c>
      <c r="T38" s="295"/>
      <c r="U38" s="334" t="s">
        <v>352</v>
      </c>
      <c r="V38" s="348"/>
    </row>
    <row r="39" spans="1:22" s="256" customFormat="1" ht="13.5" customHeight="1" thickBot="1">
      <c r="A39" s="260">
        <v>8152</v>
      </c>
      <c r="B39" s="307" t="s">
        <v>984</v>
      </c>
      <c r="C39" s="261"/>
      <c r="D39" s="206">
        <f>SUM(E39:F39)</f>
        <v>0</v>
      </c>
      <c r="E39" s="305"/>
      <c r="F39" s="336" t="s">
        <v>352</v>
      </c>
      <c r="G39" s="206">
        <f>SUM(H39:I39)</f>
        <v>0</v>
      </c>
      <c r="H39" s="305"/>
      <c r="I39" s="336" t="s">
        <v>352</v>
      </c>
      <c r="J39" s="206">
        <f>SUM(K39:L39)</f>
        <v>0</v>
      </c>
      <c r="K39" s="305"/>
      <c r="L39" s="336" t="s">
        <v>352</v>
      </c>
      <c r="M39" s="349">
        <f t="shared" si="0"/>
        <v>0</v>
      </c>
      <c r="N39" s="349">
        <f t="shared" si="1"/>
        <v>0</v>
      </c>
      <c r="O39" s="334" t="s">
        <v>352</v>
      </c>
      <c r="P39" s="206">
        <f>SUM(Q39:R39)</f>
        <v>0</v>
      </c>
      <c r="Q39" s="305"/>
      <c r="R39" s="336" t="s">
        <v>352</v>
      </c>
      <c r="S39" s="206">
        <f>SUM(T39:U39)</f>
        <v>0</v>
      </c>
      <c r="T39" s="305"/>
      <c r="U39" s="336" t="s">
        <v>352</v>
      </c>
      <c r="V39" s="348"/>
    </row>
    <row r="40" spans="1:22" s="256" customFormat="1" ht="37.5" customHeight="1" thickBot="1">
      <c r="A40" s="262">
        <v>8160</v>
      </c>
      <c r="B40" s="308" t="s">
        <v>1020</v>
      </c>
      <c r="C40" s="263"/>
      <c r="D40" s="244">
        <v>92506.6</v>
      </c>
      <c r="E40" s="244">
        <v>-67465.6</v>
      </c>
      <c r="F40" s="245">
        <v>159972.2</v>
      </c>
      <c r="G40" s="244">
        <f aca="true" t="shared" si="14" ref="G40:L40">SUM(G42,G47,G51,G63)</f>
        <v>182549.9</v>
      </c>
      <c r="H40" s="244">
        <f t="shared" si="14"/>
        <v>6777.899999999994</v>
      </c>
      <c r="I40" s="245">
        <f t="shared" si="14"/>
        <v>175772</v>
      </c>
      <c r="J40" s="244">
        <f t="shared" si="14"/>
        <v>90043.4</v>
      </c>
      <c r="K40" s="244">
        <f t="shared" si="14"/>
        <v>1243.5</v>
      </c>
      <c r="L40" s="245">
        <f t="shared" si="14"/>
        <v>88799.9</v>
      </c>
      <c r="M40" s="349">
        <f t="shared" si="0"/>
        <v>-92506.5</v>
      </c>
      <c r="N40" s="349">
        <f t="shared" si="1"/>
        <v>-5534.399999999994</v>
      </c>
      <c r="O40" s="349">
        <f t="shared" si="2"/>
        <v>-86972.1</v>
      </c>
      <c r="P40" s="244">
        <f aca="true" t="shared" si="15" ref="P40:U40">SUM(P42,P47,P51,P63)</f>
        <v>0</v>
      </c>
      <c r="Q40" s="244">
        <f t="shared" si="15"/>
        <v>0</v>
      </c>
      <c r="R40" s="245">
        <f t="shared" si="15"/>
        <v>0</v>
      </c>
      <c r="S40" s="244">
        <v>0</v>
      </c>
      <c r="T40" s="244">
        <v>0</v>
      </c>
      <c r="U40" s="245">
        <f t="shared" si="15"/>
        <v>0</v>
      </c>
      <c r="V40" s="348"/>
    </row>
    <row r="41" spans="1:22" s="256" customFormat="1" ht="13.5" customHeight="1" thickBot="1">
      <c r="A41" s="264"/>
      <c r="B41" s="309" t="s">
        <v>5</v>
      </c>
      <c r="C41" s="265"/>
      <c r="D41" s="310"/>
      <c r="E41" s="311"/>
      <c r="F41" s="337"/>
      <c r="G41" s="310"/>
      <c r="H41" s="311"/>
      <c r="I41" s="337"/>
      <c r="J41" s="310"/>
      <c r="K41" s="311"/>
      <c r="L41" s="337"/>
      <c r="M41" s="349">
        <f t="shared" si="0"/>
        <v>0</v>
      </c>
      <c r="N41" s="349">
        <f t="shared" si="1"/>
        <v>0</v>
      </c>
      <c r="O41" s="349">
        <f t="shared" si="2"/>
        <v>0</v>
      </c>
      <c r="P41" s="310"/>
      <c r="Q41" s="311"/>
      <c r="R41" s="337"/>
      <c r="S41" s="310"/>
      <c r="T41" s="311"/>
      <c r="U41" s="337"/>
      <c r="V41" s="348"/>
    </row>
    <row r="42" spans="1:22" s="252" customFormat="1" ht="29.25" customHeight="1" thickBot="1">
      <c r="A42" s="262">
        <v>8161</v>
      </c>
      <c r="B42" s="312" t="s">
        <v>1021</v>
      </c>
      <c r="C42" s="263"/>
      <c r="D42" s="175">
        <f>SUM(D44:D46)</f>
        <v>0</v>
      </c>
      <c r="E42" s="313" t="s">
        <v>974</v>
      </c>
      <c r="F42" s="338">
        <f>SUM(F44:F46)</f>
        <v>0</v>
      </c>
      <c r="G42" s="175">
        <f>SUM(G44:G46)</f>
        <v>0</v>
      </c>
      <c r="H42" s="313" t="s">
        <v>974</v>
      </c>
      <c r="I42" s="338">
        <f>SUM(I44:I46)</f>
        <v>0</v>
      </c>
      <c r="J42" s="175">
        <f>SUM(J44:J46)</f>
        <v>0</v>
      </c>
      <c r="K42" s="313" t="s">
        <v>974</v>
      </c>
      <c r="L42" s="338">
        <f>SUM(L44:L46)</f>
        <v>0</v>
      </c>
      <c r="M42" s="349">
        <f t="shared" si="0"/>
        <v>0</v>
      </c>
      <c r="N42" s="334" t="s">
        <v>352</v>
      </c>
      <c r="O42" s="349">
        <f t="shared" si="2"/>
        <v>0</v>
      </c>
      <c r="P42" s="175">
        <f>SUM(P44:P46)</f>
        <v>0</v>
      </c>
      <c r="Q42" s="313" t="s">
        <v>974</v>
      </c>
      <c r="R42" s="338">
        <f>SUM(R44:R46)</f>
        <v>0</v>
      </c>
      <c r="S42" s="175">
        <f>SUM(S44:S46)</f>
        <v>0</v>
      </c>
      <c r="T42" s="313" t="s">
        <v>974</v>
      </c>
      <c r="U42" s="338">
        <f>SUM(U44:U46)</f>
        <v>0</v>
      </c>
      <c r="V42" s="346"/>
    </row>
    <row r="43" spans="1:22" s="252" customFormat="1" ht="12.75" customHeight="1">
      <c r="A43" s="253"/>
      <c r="B43" s="314" t="s">
        <v>975</v>
      </c>
      <c r="C43" s="266"/>
      <c r="D43" s="180"/>
      <c r="E43" s="315"/>
      <c r="F43" s="332"/>
      <c r="G43" s="180"/>
      <c r="H43" s="315"/>
      <c r="I43" s="332"/>
      <c r="J43" s="180"/>
      <c r="K43" s="315"/>
      <c r="L43" s="332"/>
      <c r="M43" s="349">
        <f t="shared" si="0"/>
        <v>0</v>
      </c>
      <c r="N43" s="349">
        <f t="shared" si="1"/>
        <v>0</v>
      </c>
      <c r="O43" s="349">
        <f t="shared" si="2"/>
        <v>0</v>
      </c>
      <c r="P43" s="180"/>
      <c r="Q43" s="315"/>
      <c r="R43" s="332"/>
      <c r="S43" s="180"/>
      <c r="T43" s="315"/>
      <c r="U43" s="332"/>
      <c r="V43" s="346"/>
    </row>
    <row r="44" spans="1:22" ht="27" customHeight="1" thickBot="1">
      <c r="A44" s="254">
        <v>8162</v>
      </c>
      <c r="B44" s="298" t="s">
        <v>985</v>
      </c>
      <c r="C44" s="259" t="s">
        <v>754</v>
      </c>
      <c r="D44" s="206"/>
      <c r="E44" s="295" t="s">
        <v>974</v>
      </c>
      <c r="F44" s="334"/>
      <c r="G44" s="206"/>
      <c r="H44" s="295" t="s">
        <v>974</v>
      </c>
      <c r="I44" s="334"/>
      <c r="J44" s="206"/>
      <c r="K44" s="295" t="s">
        <v>974</v>
      </c>
      <c r="L44" s="334"/>
      <c r="M44" s="349">
        <f t="shared" si="0"/>
        <v>0</v>
      </c>
      <c r="N44" s="334" t="s">
        <v>352</v>
      </c>
      <c r="O44" s="349">
        <f t="shared" si="2"/>
        <v>0</v>
      </c>
      <c r="P44" s="206"/>
      <c r="Q44" s="295" t="s">
        <v>974</v>
      </c>
      <c r="R44" s="334"/>
      <c r="S44" s="206"/>
      <c r="T44" s="295" t="s">
        <v>974</v>
      </c>
      <c r="U44" s="334"/>
      <c r="V44" s="347"/>
    </row>
    <row r="45" spans="1:22" s="252" customFormat="1" ht="71.25" customHeight="1" thickBot="1">
      <c r="A45" s="267">
        <v>8163</v>
      </c>
      <c r="B45" s="298" t="s">
        <v>986</v>
      </c>
      <c r="C45" s="259" t="s">
        <v>754</v>
      </c>
      <c r="D45" s="206">
        <f>SUM(E45:F45)</f>
        <v>0</v>
      </c>
      <c r="E45" s="313" t="s">
        <v>974</v>
      </c>
      <c r="F45" s="339"/>
      <c r="G45" s="206">
        <f>SUM(H45:I45)</f>
        <v>0</v>
      </c>
      <c r="H45" s="313" t="s">
        <v>974</v>
      </c>
      <c r="I45" s="339"/>
      <c r="J45" s="206">
        <f>SUM(K45:L45)</f>
        <v>0</v>
      </c>
      <c r="K45" s="313" t="s">
        <v>974</v>
      </c>
      <c r="L45" s="339"/>
      <c r="M45" s="349">
        <f t="shared" si="0"/>
        <v>0</v>
      </c>
      <c r="N45" s="334" t="s">
        <v>352</v>
      </c>
      <c r="O45" s="349">
        <f t="shared" si="2"/>
        <v>0</v>
      </c>
      <c r="P45" s="206">
        <f>SUM(Q45:R45)</f>
        <v>0</v>
      </c>
      <c r="Q45" s="313" t="s">
        <v>974</v>
      </c>
      <c r="R45" s="339"/>
      <c r="S45" s="206">
        <f>SUM(T45:U45)</f>
        <v>0</v>
      </c>
      <c r="T45" s="313" t="s">
        <v>974</v>
      </c>
      <c r="U45" s="339"/>
      <c r="V45" s="346"/>
    </row>
    <row r="46" spans="1:22" ht="14.25" customHeight="1" thickBot="1">
      <c r="A46" s="260">
        <v>8164</v>
      </c>
      <c r="B46" s="307" t="s">
        <v>987</v>
      </c>
      <c r="C46" s="261" t="s">
        <v>300</v>
      </c>
      <c r="D46" s="206">
        <f>SUM(E46:F46)</f>
        <v>0</v>
      </c>
      <c r="E46" s="305" t="s">
        <v>974</v>
      </c>
      <c r="F46" s="336"/>
      <c r="G46" s="206">
        <f>SUM(H46:I46)</f>
        <v>0</v>
      </c>
      <c r="H46" s="305" t="s">
        <v>974</v>
      </c>
      <c r="I46" s="336"/>
      <c r="J46" s="206">
        <f>SUM(K46:L46)</f>
        <v>0</v>
      </c>
      <c r="K46" s="305" t="s">
        <v>974</v>
      </c>
      <c r="L46" s="336"/>
      <c r="M46" s="349">
        <f t="shared" si="0"/>
        <v>0</v>
      </c>
      <c r="N46" s="334" t="s">
        <v>352</v>
      </c>
      <c r="O46" s="349">
        <f t="shared" si="2"/>
        <v>0</v>
      </c>
      <c r="P46" s="206">
        <f>SUM(Q46:R46)</f>
        <v>0</v>
      </c>
      <c r="Q46" s="305" t="s">
        <v>974</v>
      </c>
      <c r="R46" s="336"/>
      <c r="S46" s="206">
        <f>SUM(T46:U46)</f>
        <v>0</v>
      </c>
      <c r="T46" s="305" t="s">
        <v>974</v>
      </c>
      <c r="U46" s="336"/>
      <c r="V46" s="347"/>
    </row>
    <row r="47" spans="1:22" s="252" customFormat="1" ht="13.5" customHeight="1" thickBot="1">
      <c r="A47" s="262">
        <v>8170</v>
      </c>
      <c r="B47" s="312" t="s">
        <v>988</v>
      </c>
      <c r="C47" s="263"/>
      <c r="D47" s="316">
        <f aca="true" t="shared" si="16" ref="D47:L47">SUM(D49:D50)</f>
        <v>0</v>
      </c>
      <c r="E47" s="316">
        <f t="shared" si="16"/>
        <v>0</v>
      </c>
      <c r="F47" s="340">
        <f t="shared" si="16"/>
        <v>0</v>
      </c>
      <c r="G47" s="316">
        <f t="shared" si="16"/>
        <v>0</v>
      </c>
      <c r="H47" s="316">
        <f t="shared" si="16"/>
        <v>0</v>
      </c>
      <c r="I47" s="340">
        <f t="shared" si="16"/>
        <v>0</v>
      </c>
      <c r="J47" s="316">
        <f t="shared" si="16"/>
        <v>0</v>
      </c>
      <c r="K47" s="316">
        <f t="shared" si="16"/>
        <v>0</v>
      </c>
      <c r="L47" s="340">
        <f t="shared" si="16"/>
        <v>0</v>
      </c>
      <c r="M47" s="349">
        <f t="shared" si="0"/>
        <v>0</v>
      </c>
      <c r="N47" s="349">
        <f t="shared" si="1"/>
        <v>0</v>
      </c>
      <c r="O47" s="349">
        <f t="shared" si="2"/>
        <v>0</v>
      </c>
      <c r="P47" s="316">
        <f aca="true" t="shared" si="17" ref="P47:U47">SUM(P49:P50)</f>
        <v>0</v>
      </c>
      <c r="Q47" s="316">
        <f t="shared" si="17"/>
        <v>0</v>
      </c>
      <c r="R47" s="340">
        <f t="shared" si="17"/>
        <v>0</v>
      </c>
      <c r="S47" s="316">
        <f t="shared" si="17"/>
        <v>0</v>
      </c>
      <c r="T47" s="316">
        <f t="shared" si="17"/>
        <v>0</v>
      </c>
      <c r="U47" s="340">
        <f t="shared" si="17"/>
        <v>0</v>
      </c>
      <c r="V47" s="346"/>
    </row>
    <row r="48" spans="1:22" s="252" customFormat="1" ht="12.75" customHeight="1">
      <c r="A48" s="253"/>
      <c r="B48" s="314" t="s">
        <v>975</v>
      </c>
      <c r="C48" s="266"/>
      <c r="D48" s="317"/>
      <c r="E48" s="315"/>
      <c r="F48" s="341"/>
      <c r="G48" s="317"/>
      <c r="H48" s="315"/>
      <c r="I48" s="341"/>
      <c r="J48" s="317"/>
      <c r="K48" s="315"/>
      <c r="L48" s="341"/>
      <c r="M48" s="349">
        <f t="shared" si="0"/>
        <v>0</v>
      </c>
      <c r="N48" s="349">
        <f t="shared" si="1"/>
        <v>0</v>
      </c>
      <c r="O48" s="349">
        <f t="shared" si="2"/>
        <v>0</v>
      </c>
      <c r="P48" s="317"/>
      <c r="Q48" s="315"/>
      <c r="R48" s="341"/>
      <c r="S48" s="317"/>
      <c r="T48" s="315"/>
      <c r="U48" s="341"/>
      <c r="V48" s="346"/>
    </row>
    <row r="49" spans="1:22" ht="22.5" thickBot="1">
      <c r="A49" s="254">
        <v>8171</v>
      </c>
      <c r="B49" s="298" t="s">
        <v>989</v>
      </c>
      <c r="C49" s="259" t="s">
        <v>755</v>
      </c>
      <c r="D49" s="206">
        <f>SUM(E49:F49)</f>
        <v>0</v>
      </c>
      <c r="E49" s="293"/>
      <c r="F49" s="334"/>
      <c r="G49" s="206">
        <f>SUM(H49:I49)</f>
        <v>0</v>
      </c>
      <c r="H49" s="293"/>
      <c r="I49" s="334"/>
      <c r="J49" s="206">
        <f>SUM(K49:L49)</f>
        <v>0</v>
      </c>
      <c r="K49" s="293"/>
      <c r="L49" s="334"/>
      <c r="M49" s="349">
        <f t="shared" si="0"/>
        <v>0</v>
      </c>
      <c r="N49" s="349">
        <f t="shared" si="1"/>
        <v>0</v>
      </c>
      <c r="O49" s="349">
        <f t="shared" si="2"/>
        <v>0</v>
      </c>
      <c r="P49" s="206">
        <f>SUM(Q49:R49)</f>
        <v>0</v>
      </c>
      <c r="Q49" s="293"/>
      <c r="R49" s="334"/>
      <c r="S49" s="206">
        <f>SUM(T49:U49)</f>
        <v>0</v>
      </c>
      <c r="T49" s="293"/>
      <c r="U49" s="334"/>
      <c r="V49" s="347"/>
    </row>
    <row r="50" spans="1:22" ht="13.5" customHeight="1" thickBot="1">
      <c r="A50" s="254">
        <v>8172</v>
      </c>
      <c r="B50" s="297" t="s">
        <v>990</v>
      </c>
      <c r="C50" s="259" t="s">
        <v>756</v>
      </c>
      <c r="D50" s="206">
        <f>SUM(E50:F50)</f>
        <v>0</v>
      </c>
      <c r="E50" s="318"/>
      <c r="F50" s="342"/>
      <c r="G50" s="206">
        <f>SUM(H50:I50)</f>
        <v>0</v>
      </c>
      <c r="H50" s="318"/>
      <c r="I50" s="342"/>
      <c r="J50" s="206">
        <f>SUM(K50:L50)</f>
        <v>0</v>
      </c>
      <c r="K50" s="318"/>
      <c r="L50" s="342"/>
      <c r="M50" s="349">
        <f t="shared" si="0"/>
        <v>0</v>
      </c>
      <c r="N50" s="349">
        <f t="shared" si="1"/>
        <v>0</v>
      </c>
      <c r="O50" s="349">
        <f t="shared" si="2"/>
        <v>0</v>
      </c>
      <c r="P50" s="206">
        <f>SUM(Q50:R50)</f>
        <v>0</v>
      </c>
      <c r="Q50" s="318"/>
      <c r="R50" s="342"/>
      <c r="S50" s="206">
        <f>SUM(T50:U50)</f>
        <v>0</v>
      </c>
      <c r="T50" s="318"/>
      <c r="U50" s="342"/>
      <c r="V50" s="347"/>
    </row>
    <row r="51" spans="1:22" s="252" customFormat="1" ht="21.75" thickBot="1">
      <c r="A51" s="268">
        <v>8190</v>
      </c>
      <c r="B51" s="319" t="s">
        <v>1022</v>
      </c>
      <c r="C51" s="269"/>
      <c r="D51" s="320">
        <f>SUM(E51:F51)</f>
        <v>182549.9</v>
      </c>
      <c r="E51" s="175">
        <f>SUM(E53+E57-E56)</f>
        <v>6777.899999999994</v>
      </c>
      <c r="F51" s="338">
        <f>SUM(F57)</f>
        <v>175772</v>
      </c>
      <c r="G51" s="320">
        <f>SUM(H51:I51)</f>
        <v>182549.9</v>
      </c>
      <c r="H51" s="175">
        <f>SUM(H53+H57-H56)</f>
        <v>6777.899999999994</v>
      </c>
      <c r="I51" s="338">
        <f>SUM(I57)</f>
        <v>175772</v>
      </c>
      <c r="J51" s="320">
        <f>SUM(K51:L51)</f>
        <v>90043.4</v>
      </c>
      <c r="K51" s="175">
        <f>SUM(K53+K57-K56)</f>
        <v>1243.5</v>
      </c>
      <c r="L51" s="338">
        <f>SUM(L57)</f>
        <v>88799.9</v>
      </c>
      <c r="M51" s="349">
        <f t="shared" si="0"/>
        <v>-92506.5</v>
      </c>
      <c r="N51" s="349">
        <f t="shared" si="1"/>
        <v>-5534.399999999994</v>
      </c>
      <c r="O51" s="349">
        <f t="shared" si="2"/>
        <v>-86972.1</v>
      </c>
      <c r="P51" s="320">
        <f>SUM(Q51:R51)</f>
        <v>0</v>
      </c>
      <c r="Q51" s="175">
        <f>SUM(Q53+Q57-Q56)</f>
        <v>0</v>
      </c>
      <c r="R51" s="338">
        <f>SUM(R57)</f>
        <v>0</v>
      </c>
      <c r="S51" s="320">
        <f>SUM(T51:U51)</f>
        <v>0</v>
      </c>
      <c r="T51" s="175">
        <f>SUM(T53+T57-T56)</f>
        <v>0</v>
      </c>
      <c r="U51" s="338">
        <f>SUM(U57)</f>
        <v>0</v>
      </c>
      <c r="V51" s="346"/>
    </row>
    <row r="52" spans="1:22" s="252" customFormat="1" ht="12.75" customHeight="1">
      <c r="A52" s="270"/>
      <c r="B52" s="296" t="s">
        <v>991</v>
      </c>
      <c r="C52" s="148"/>
      <c r="D52" s="321"/>
      <c r="E52" s="322"/>
      <c r="F52" s="343"/>
      <c r="G52" s="321"/>
      <c r="H52" s="322"/>
      <c r="I52" s="343"/>
      <c r="J52" s="321"/>
      <c r="K52" s="322"/>
      <c r="L52" s="343"/>
      <c r="M52" s="349">
        <f t="shared" si="0"/>
        <v>0</v>
      </c>
      <c r="N52" s="349">
        <f t="shared" si="1"/>
        <v>0</v>
      </c>
      <c r="O52" s="349">
        <f t="shared" si="2"/>
        <v>0</v>
      </c>
      <c r="P52" s="321"/>
      <c r="Q52" s="322"/>
      <c r="R52" s="343"/>
      <c r="S52" s="321"/>
      <c r="T52" s="322"/>
      <c r="U52" s="343"/>
      <c r="V52" s="346"/>
    </row>
    <row r="53" spans="1:22" ht="21.75">
      <c r="A53" s="271">
        <v>8191</v>
      </c>
      <c r="B53" s="314" t="s">
        <v>992</v>
      </c>
      <c r="C53" s="272">
        <v>9320</v>
      </c>
      <c r="D53" s="215">
        <f>SUM(E53:F53)</f>
        <v>116777.9</v>
      </c>
      <c r="E53" s="323">
        <v>116777.9</v>
      </c>
      <c r="F53" s="344" t="s">
        <v>352</v>
      </c>
      <c r="G53" s="215">
        <f>SUM(H53:I53)</f>
        <v>116777.9</v>
      </c>
      <c r="H53" s="323">
        <v>116777.9</v>
      </c>
      <c r="I53" s="344" t="s">
        <v>352</v>
      </c>
      <c r="J53" s="215">
        <f>SUM(K53:L53)</f>
        <v>74243.5</v>
      </c>
      <c r="K53" s="323">
        <v>74243.5</v>
      </c>
      <c r="L53" s="344" t="s">
        <v>352</v>
      </c>
      <c r="M53" s="349">
        <f t="shared" si="0"/>
        <v>-42534.399999999994</v>
      </c>
      <c r="N53" s="349">
        <f t="shared" si="1"/>
        <v>-42534.399999999994</v>
      </c>
      <c r="O53" s="334" t="s">
        <v>352</v>
      </c>
      <c r="P53" s="215">
        <f>SUM(Q53:R53)</f>
        <v>0</v>
      </c>
      <c r="Q53" s="323">
        <v>0</v>
      </c>
      <c r="R53" s="344" t="s">
        <v>352</v>
      </c>
      <c r="S53" s="215">
        <f>SUM(T53:U53)</f>
        <v>0</v>
      </c>
      <c r="T53" s="323">
        <v>0</v>
      </c>
      <c r="U53" s="344" t="s">
        <v>352</v>
      </c>
      <c r="V53" s="347"/>
    </row>
    <row r="54" spans="1:22" ht="12.75" customHeight="1">
      <c r="A54" s="273"/>
      <c r="B54" s="296" t="s">
        <v>192</v>
      </c>
      <c r="C54" s="274"/>
      <c r="D54" s="185"/>
      <c r="E54" s="293"/>
      <c r="F54" s="334"/>
      <c r="G54" s="185"/>
      <c r="H54" s="293"/>
      <c r="I54" s="334"/>
      <c r="J54" s="185"/>
      <c r="K54" s="293"/>
      <c r="L54" s="334"/>
      <c r="M54" s="349">
        <f t="shared" si="0"/>
        <v>0</v>
      </c>
      <c r="N54" s="349">
        <f t="shared" si="1"/>
        <v>0</v>
      </c>
      <c r="O54" s="349">
        <f t="shared" si="2"/>
        <v>0</v>
      </c>
      <c r="P54" s="185"/>
      <c r="Q54" s="293"/>
      <c r="R54" s="334"/>
      <c r="S54" s="185"/>
      <c r="T54" s="293"/>
      <c r="U54" s="334"/>
      <c r="V54" s="347"/>
    </row>
    <row r="55" spans="1:22" ht="35.25" customHeight="1">
      <c r="A55" s="273">
        <v>8192</v>
      </c>
      <c r="B55" s="298" t="s">
        <v>993</v>
      </c>
      <c r="C55" s="274"/>
      <c r="D55" s="215">
        <f>SUM(E55:F55)</f>
        <v>6777.9</v>
      </c>
      <c r="E55" s="293">
        <v>6777.9</v>
      </c>
      <c r="F55" s="333" t="s">
        <v>974</v>
      </c>
      <c r="G55" s="215">
        <f>SUM(H55:I55)</f>
        <v>6777.9</v>
      </c>
      <c r="H55" s="293">
        <v>6777.9</v>
      </c>
      <c r="I55" s="333" t="s">
        <v>974</v>
      </c>
      <c r="J55" s="215">
        <f>SUM(K55:L55)</f>
        <v>1243.5</v>
      </c>
      <c r="K55" s="293">
        <v>1243.5</v>
      </c>
      <c r="L55" s="333" t="s">
        <v>974</v>
      </c>
      <c r="M55" s="349">
        <f t="shared" si="0"/>
        <v>-5534.4</v>
      </c>
      <c r="N55" s="349">
        <f t="shared" si="1"/>
        <v>-5534.4</v>
      </c>
      <c r="O55" s="334" t="s">
        <v>352</v>
      </c>
      <c r="P55" s="215">
        <f>SUM(Q55:R55)</f>
        <v>0</v>
      </c>
      <c r="Q55" s="293">
        <v>0</v>
      </c>
      <c r="R55" s="333" t="s">
        <v>974</v>
      </c>
      <c r="S55" s="215">
        <f>SUM(T55:U55)</f>
        <v>0</v>
      </c>
      <c r="T55" s="293">
        <v>0</v>
      </c>
      <c r="U55" s="333" t="s">
        <v>974</v>
      </c>
      <c r="V55" s="347"/>
    </row>
    <row r="56" spans="1:22" ht="22.5" thickBot="1">
      <c r="A56" s="273">
        <v>8193</v>
      </c>
      <c r="B56" s="298" t="s">
        <v>994</v>
      </c>
      <c r="C56" s="274"/>
      <c r="D56" s="185">
        <v>110000</v>
      </c>
      <c r="E56" s="185">
        <v>110000</v>
      </c>
      <c r="F56" s="333" t="s">
        <v>352</v>
      </c>
      <c r="G56" s="185">
        <v>110000</v>
      </c>
      <c r="H56" s="185">
        <v>110000</v>
      </c>
      <c r="I56" s="333" t="s">
        <v>352</v>
      </c>
      <c r="J56" s="185">
        <v>73000</v>
      </c>
      <c r="K56" s="185">
        <v>73000</v>
      </c>
      <c r="L56" s="333" t="s">
        <v>352</v>
      </c>
      <c r="M56" s="349">
        <f t="shared" si="0"/>
        <v>-37000</v>
      </c>
      <c r="N56" s="349">
        <f t="shared" si="1"/>
        <v>-37000</v>
      </c>
      <c r="O56" s="334" t="s">
        <v>352</v>
      </c>
      <c r="P56" s="185">
        <v>0</v>
      </c>
      <c r="Q56" s="185">
        <v>0</v>
      </c>
      <c r="R56" s="333" t="s">
        <v>352</v>
      </c>
      <c r="S56" s="185">
        <v>0</v>
      </c>
      <c r="T56" s="185">
        <v>0</v>
      </c>
      <c r="U56" s="333" t="s">
        <v>352</v>
      </c>
      <c r="V56" s="347"/>
    </row>
    <row r="57" spans="1:22" ht="22.5" thickBot="1">
      <c r="A57" s="273">
        <v>8194</v>
      </c>
      <c r="B57" s="324" t="s">
        <v>995</v>
      </c>
      <c r="C57" s="275">
        <v>9330</v>
      </c>
      <c r="D57" s="175">
        <f>D59+D60</f>
        <v>175772</v>
      </c>
      <c r="E57" s="175">
        <f>SUM(E59,E60)</f>
        <v>0</v>
      </c>
      <c r="F57" s="338">
        <f>F59+F60</f>
        <v>175772</v>
      </c>
      <c r="G57" s="175">
        <f>G59+G60</f>
        <v>175772</v>
      </c>
      <c r="H57" s="175">
        <f>SUM(H59,H60)</f>
        <v>0</v>
      </c>
      <c r="I57" s="338">
        <f>I59+I60</f>
        <v>175772</v>
      </c>
      <c r="J57" s="175">
        <f>J59+J60</f>
        <v>88799.9</v>
      </c>
      <c r="K57" s="175">
        <f>SUM(K59,K60)</f>
        <v>0</v>
      </c>
      <c r="L57" s="338">
        <f>L59+L60</f>
        <v>88799.9</v>
      </c>
      <c r="M57" s="349">
        <f t="shared" si="0"/>
        <v>-86972.1</v>
      </c>
      <c r="N57" s="349">
        <f t="shared" si="1"/>
        <v>0</v>
      </c>
      <c r="O57" s="349">
        <f t="shared" si="2"/>
        <v>-86972.1</v>
      </c>
      <c r="P57" s="175">
        <f>P59+P60</f>
        <v>0</v>
      </c>
      <c r="Q57" s="175">
        <f>SUM(Q59,Q60)</f>
        <v>0</v>
      </c>
      <c r="R57" s="338">
        <f>R59+R60</f>
        <v>0</v>
      </c>
      <c r="S57" s="175">
        <f>S59+S60</f>
        <v>0</v>
      </c>
      <c r="T57" s="175">
        <f>SUM(T59,T60)</f>
        <v>0</v>
      </c>
      <c r="U57" s="338">
        <f>U59+U60</f>
        <v>0</v>
      </c>
      <c r="V57" s="347"/>
    </row>
    <row r="58" spans="1:22" ht="12.75" customHeight="1">
      <c r="A58" s="273"/>
      <c r="B58" s="296" t="s">
        <v>192</v>
      </c>
      <c r="C58" s="275"/>
      <c r="D58" s="185"/>
      <c r="E58" s="295"/>
      <c r="F58" s="334"/>
      <c r="G58" s="185"/>
      <c r="H58" s="295"/>
      <c r="I58" s="334"/>
      <c r="J58" s="185"/>
      <c r="K58" s="295"/>
      <c r="L58" s="334"/>
      <c r="M58" s="349">
        <f t="shared" si="0"/>
        <v>0</v>
      </c>
      <c r="N58" s="349">
        <f t="shared" si="1"/>
        <v>0</v>
      </c>
      <c r="O58" s="349">
        <f t="shared" si="2"/>
        <v>0</v>
      </c>
      <c r="P58" s="185"/>
      <c r="Q58" s="295"/>
      <c r="R58" s="334"/>
      <c r="S58" s="185"/>
      <c r="T58" s="295"/>
      <c r="U58" s="334"/>
      <c r="V58" s="347"/>
    </row>
    <row r="59" spans="1:22" ht="22.5" thickBot="1">
      <c r="A59" s="273">
        <v>8195</v>
      </c>
      <c r="B59" s="298" t="s">
        <v>996</v>
      </c>
      <c r="C59" s="275"/>
      <c r="D59" s="206">
        <f>F59</f>
        <v>65772</v>
      </c>
      <c r="E59" s="295" t="s">
        <v>974</v>
      </c>
      <c r="F59" s="334">
        <v>65772</v>
      </c>
      <c r="G59" s="206">
        <v>65772</v>
      </c>
      <c r="H59" s="295" t="s">
        <v>974</v>
      </c>
      <c r="I59" s="334">
        <v>65772</v>
      </c>
      <c r="J59" s="206">
        <f>L59</f>
        <v>15799.9</v>
      </c>
      <c r="K59" s="295" t="s">
        <v>974</v>
      </c>
      <c r="L59" s="334">
        <v>15799.9</v>
      </c>
      <c r="M59" s="349">
        <f t="shared" si="0"/>
        <v>-49972.1</v>
      </c>
      <c r="N59" s="334" t="s">
        <v>352</v>
      </c>
      <c r="O59" s="349">
        <f t="shared" si="2"/>
        <v>-49972.1</v>
      </c>
      <c r="P59" s="206">
        <f>R59</f>
        <v>0</v>
      </c>
      <c r="Q59" s="295" t="s">
        <v>974</v>
      </c>
      <c r="R59" s="334">
        <v>0</v>
      </c>
      <c r="S59" s="206">
        <f>U59</f>
        <v>0</v>
      </c>
      <c r="T59" s="295" t="s">
        <v>974</v>
      </c>
      <c r="U59" s="334">
        <v>0</v>
      </c>
      <c r="V59" s="347"/>
    </row>
    <row r="60" spans="1:22" ht="22.5" thickBot="1">
      <c r="A60" s="276">
        <v>8196</v>
      </c>
      <c r="B60" s="298" t="s">
        <v>997</v>
      </c>
      <c r="C60" s="275"/>
      <c r="D60" s="206">
        <v>110000</v>
      </c>
      <c r="E60" s="295" t="s">
        <v>974</v>
      </c>
      <c r="F60" s="216">
        <v>110000</v>
      </c>
      <c r="G60" s="206">
        <v>110000</v>
      </c>
      <c r="H60" s="295" t="s">
        <v>974</v>
      </c>
      <c r="I60" s="216">
        <v>110000</v>
      </c>
      <c r="J60" s="206">
        <v>73000</v>
      </c>
      <c r="K60" s="295" t="s">
        <v>974</v>
      </c>
      <c r="L60" s="386">
        <v>73000</v>
      </c>
      <c r="M60" s="349">
        <f t="shared" si="0"/>
        <v>-37000</v>
      </c>
      <c r="N60" s="334" t="s">
        <v>352</v>
      </c>
      <c r="O60" s="349">
        <v>0</v>
      </c>
      <c r="P60" s="206">
        <v>0</v>
      </c>
      <c r="Q60" s="295" t="s">
        <v>974</v>
      </c>
      <c r="R60" s="216">
        <v>0</v>
      </c>
      <c r="S60" s="206">
        <v>0</v>
      </c>
      <c r="T60" s="295" t="s">
        <v>974</v>
      </c>
      <c r="U60" s="216">
        <v>0</v>
      </c>
      <c r="V60" s="347"/>
    </row>
    <row r="61" spans="1:22" ht="21.75" thickBot="1">
      <c r="A61" s="273">
        <v>8197</v>
      </c>
      <c r="B61" s="325" t="s">
        <v>998</v>
      </c>
      <c r="C61" s="277"/>
      <c r="D61" s="206" t="s">
        <v>352</v>
      </c>
      <c r="E61" s="326" t="s">
        <v>974</v>
      </c>
      <c r="F61" s="345" t="s">
        <v>352</v>
      </c>
      <c r="G61" s="206" t="s">
        <v>352</v>
      </c>
      <c r="H61" s="326" t="s">
        <v>974</v>
      </c>
      <c r="I61" s="345" t="s">
        <v>352</v>
      </c>
      <c r="J61" s="206" t="s">
        <v>352</v>
      </c>
      <c r="K61" s="326" t="s">
        <v>974</v>
      </c>
      <c r="L61" s="345" t="s">
        <v>352</v>
      </c>
      <c r="M61" s="334" t="s">
        <v>352</v>
      </c>
      <c r="N61" s="334" t="s">
        <v>352</v>
      </c>
      <c r="O61" s="334" t="s">
        <v>352</v>
      </c>
      <c r="P61" s="206" t="s">
        <v>352</v>
      </c>
      <c r="Q61" s="326" t="s">
        <v>974</v>
      </c>
      <c r="R61" s="345" t="s">
        <v>352</v>
      </c>
      <c r="S61" s="206" t="s">
        <v>352</v>
      </c>
      <c r="T61" s="326" t="s">
        <v>974</v>
      </c>
      <c r="U61" s="345" t="s">
        <v>352</v>
      </c>
      <c r="V61" s="347"/>
    </row>
    <row r="62" spans="1:22" ht="32.25" thickBot="1">
      <c r="A62" s="273">
        <v>8198</v>
      </c>
      <c r="B62" s="327" t="s">
        <v>999</v>
      </c>
      <c r="C62" s="278"/>
      <c r="D62" s="206">
        <f>SUM(E62:F62)</f>
        <v>0</v>
      </c>
      <c r="E62" s="295" t="s">
        <v>352</v>
      </c>
      <c r="F62" s="334"/>
      <c r="G62" s="206">
        <f>SUM(H62:I62)</f>
        <v>0</v>
      </c>
      <c r="H62" s="295" t="s">
        <v>352</v>
      </c>
      <c r="I62" s="334"/>
      <c r="J62" s="206">
        <f>SUM(K62:L62)</f>
        <v>0</v>
      </c>
      <c r="K62" s="295" t="s">
        <v>352</v>
      </c>
      <c r="L62" s="334"/>
      <c r="M62" s="349">
        <f t="shared" si="0"/>
        <v>0</v>
      </c>
      <c r="N62" s="334" t="s">
        <v>352</v>
      </c>
      <c r="O62" s="349">
        <f t="shared" si="2"/>
        <v>0</v>
      </c>
      <c r="P62" s="206">
        <f>SUM(Q62:R62)</f>
        <v>0</v>
      </c>
      <c r="Q62" s="295" t="s">
        <v>352</v>
      </c>
      <c r="R62" s="334"/>
      <c r="S62" s="206">
        <f>SUM(T62:U62)</f>
        <v>0</v>
      </c>
      <c r="T62" s="295" t="s">
        <v>352</v>
      </c>
      <c r="U62" s="334"/>
      <c r="V62" s="347"/>
    </row>
    <row r="63" spans="1:22" ht="42">
      <c r="A63" s="273">
        <v>8199</v>
      </c>
      <c r="B63" s="328" t="s">
        <v>1023</v>
      </c>
      <c r="C63" s="278"/>
      <c r="D63" s="292">
        <f>SUM(E63:F63)</f>
        <v>0</v>
      </c>
      <c r="E63" s="295"/>
      <c r="F63" s="334"/>
      <c r="G63" s="292">
        <f>SUM(H63:I63)</f>
        <v>0</v>
      </c>
      <c r="H63" s="295"/>
      <c r="I63" s="334"/>
      <c r="J63" s="292">
        <f>SUM(K63:L63)</f>
        <v>0</v>
      </c>
      <c r="K63" s="295"/>
      <c r="L63" s="334"/>
      <c r="M63" s="349">
        <f t="shared" si="0"/>
        <v>0</v>
      </c>
      <c r="N63" s="349">
        <f t="shared" si="1"/>
        <v>0</v>
      </c>
      <c r="O63" s="349">
        <f t="shared" si="2"/>
        <v>0</v>
      </c>
      <c r="P63" s="292">
        <f>SUM(Q63:R63)</f>
        <v>0</v>
      </c>
      <c r="Q63" s="295"/>
      <c r="R63" s="334"/>
      <c r="S63" s="292">
        <f>SUM(T63:U63)</f>
        <v>0</v>
      </c>
      <c r="T63" s="295"/>
      <c r="U63" s="334"/>
      <c r="V63" s="347"/>
    </row>
    <row r="64" spans="1:22" ht="21">
      <c r="A64" s="273" t="s">
        <v>1000</v>
      </c>
      <c r="B64" s="329" t="s">
        <v>1001</v>
      </c>
      <c r="C64" s="278"/>
      <c r="D64" s="292">
        <f>SUM(E64:F64)</f>
        <v>0</v>
      </c>
      <c r="E64" s="326"/>
      <c r="F64" s="334"/>
      <c r="G64" s="292">
        <f>SUM(H64:I64)</f>
        <v>0</v>
      </c>
      <c r="H64" s="326"/>
      <c r="I64" s="334"/>
      <c r="J64" s="292">
        <f>SUM(K64:L64)</f>
        <v>0</v>
      </c>
      <c r="K64" s="326"/>
      <c r="L64" s="334"/>
      <c r="M64" s="349">
        <f t="shared" si="0"/>
        <v>0</v>
      </c>
      <c r="N64" s="349">
        <f t="shared" si="1"/>
        <v>0</v>
      </c>
      <c r="O64" s="349">
        <f t="shared" si="2"/>
        <v>0</v>
      </c>
      <c r="P64" s="292">
        <f>SUM(Q64:R64)</f>
        <v>0</v>
      </c>
      <c r="Q64" s="326"/>
      <c r="R64" s="334"/>
      <c r="S64" s="292">
        <f>SUM(T64:U64)</f>
        <v>0</v>
      </c>
      <c r="T64" s="326"/>
      <c r="U64" s="334"/>
      <c r="V64" s="347"/>
    </row>
    <row r="65" spans="1:22" ht="30" customHeight="1">
      <c r="A65" s="255">
        <v>8200</v>
      </c>
      <c r="B65" s="288" t="s">
        <v>1024</v>
      </c>
      <c r="C65" s="274"/>
      <c r="D65" s="185">
        <f aca="true" t="shared" si="18" ref="D65:L65">SUM(D67)</f>
        <v>0</v>
      </c>
      <c r="E65" s="185">
        <f t="shared" si="18"/>
        <v>0</v>
      </c>
      <c r="F65" s="208">
        <f t="shared" si="18"/>
        <v>0</v>
      </c>
      <c r="G65" s="185">
        <f t="shared" si="18"/>
        <v>0</v>
      </c>
      <c r="H65" s="185">
        <f t="shared" si="18"/>
        <v>0</v>
      </c>
      <c r="I65" s="208">
        <f t="shared" si="18"/>
        <v>0</v>
      </c>
      <c r="J65" s="185">
        <f t="shared" si="18"/>
        <v>0</v>
      </c>
      <c r="K65" s="185">
        <f t="shared" si="18"/>
        <v>0</v>
      </c>
      <c r="L65" s="208">
        <f t="shared" si="18"/>
        <v>0</v>
      </c>
      <c r="M65" s="349">
        <f t="shared" si="0"/>
        <v>0</v>
      </c>
      <c r="N65" s="349">
        <f t="shared" si="1"/>
        <v>0</v>
      </c>
      <c r="O65" s="349">
        <f t="shared" si="2"/>
        <v>0</v>
      </c>
      <c r="P65" s="185">
        <f aca="true" t="shared" si="19" ref="P65:U65">SUM(P67)</f>
        <v>0</v>
      </c>
      <c r="Q65" s="185">
        <f t="shared" si="19"/>
        <v>0</v>
      </c>
      <c r="R65" s="208">
        <f t="shared" si="19"/>
        <v>0</v>
      </c>
      <c r="S65" s="185">
        <f t="shared" si="19"/>
        <v>0</v>
      </c>
      <c r="T65" s="185">
        <f t="shared" si="19"/>
        <v>0</v>
      </c>
      <c r="U65" s="208">
        <f t="shared" si="19"/>
        <v>0</v>
      </c>
      <c r="V65" s="347"/>
    </row>
    <row r="66" spans="1:22" ht="12.75" customHeight="1">
      <c r="A66" s="255"/>
      <c r="B66" s="289" t="s">
        <v>5</v>
      </c>
      <c r="C66" s="274"/>
      <c r="D66" s="185"/>
      <c r="E66" s="293"/>
      <c r="F66" s="334"/>
      <c r="G66" s="185"/>
      <c r="H66" s="293"/>
      <c r="I66" s="334"/>
      <c r="J66" s="185"/>
      <c r="K66" s="293"/>
      <c r="L66" s="334"/>
      <c r="M66" s="349">
        <f t="shared" si="0"/>
        <v>0</v>
      </c>
      <c r="N66" s="349">
        <f t="shared" si="1"/>
        <v>0</v>
      </c>
      <c r="O66" s="349">
        <f t="shared" si="2"/>
        <v>0</v>
      </c>
      <c r="P66" s="185"/>
      <c r="Q66" s="293"/>
      <c r="R66" s="334"/>
      <c r="S66" s="185"/>
      <c r="T66" s="293"/>
      <c r="U66" s="334"/>
      <c r="V66" s="347"/>
    </row>
    <row r="67" spans="1:22" ht="21">
      <c r="A67" s="255">
        <v>8210</v>
      </c>
      <c r="B67" s="330" t="s">
        <v>1025</v>
      </c>
      <c r="C67" s="274"/>
      <c r="D67" s="185">
        <f aca="true" t="shared" si="20" ref="D67:L67">SUM(D69,D73)</f>
        <v>0</v>
      </c>
      <c r="E67" s="185">
        <f t="shared" si="20"/>
        <v>0</v>
      </c>
      <c r="F67" s="208">
        <f t="shared" si="20"/>
        <v>0</v>
      </c>
      <c r="G67" s="185">
        <f t="shared" si="20"/>
        <v>0</v>
      </c>
      <c r="H67" s="185">
        <f t="shared" si="20"/>
        <v>0</v>
      </c>
      <c r="I67" s="208">
        <f t="shared" si="20"/>
        <v>0</v>
      </c>
      <c r="J67" s="185">
        <f t="shared" si="20"/>
        <v>0</v>
      </c>
      <c r="K67" s="185">
        <f t="shared" si="20"/>
        <v>0</v>
      </c>
      <c r="L67" s="208">
        <f t="shared" si="20"/>
        <v>0</v>
      </c>
      <c r="M67" s="349">
        <f t="shared" si="0"/>
        <v>0</v>
      </c>
      <c r="N67" s="349">
        <f t="shared" si="1"/>
        <v>0</v>
      </c>
      <c r="O67" s="349">
        <f t="shared" si="2"/>
        <v>0</v>
      </c>
      <c r="P67" s="185">
        <f aca="true" t="shared" si="21" ref="P67:U67">SUM(P69,P73)</f>
        <v>0</v>
      </c>
      <c r="Q67" s="185">
        <f t="shared" si="21"/>
        <v>0</v>
      </c>
      <c r="R67" s="208">
        <f t="shared" si="21"/>
        <v>0</v>
      </c>
      <c r="S67" s="185">
        <f t="shared" si="21"/>
        <v>0</v>
      </c>
      <c r="T67" s="185">
        <f t="shared" si="21"/>
        <v>0</v>
      </c>
      <c r="U67" s="208">
        <f t="shared" si="21"/>
        <v>0</v>
      </c>
      <c r="V67" s="347"/>
    </row>
    <row r="68" spans="1:22" ht="12.75" customHeight="1">
      <c r="A68" s="254"/>
      <c r="B68" s="298" t="s">
        <v>5</v>
      </c>
      <c r="C68" s="274"/>
      <c r="D68" s="185"/>
      <c r="E68" s="295"/>
      <c r="F68" s="334"/>
      <c r="G68" s="185"/>
      <c r="H68" s="295"/>
      <c r="I68" s="334"/>
      <c r="J68" s="185"/>
      <c r="K68" s="295"/>
      <c r="L68" s="334"/>
      <c r="M68" s="349">
        <f t="shared" si="0"/>
        <v>0</v>
      </c>
      <c r="N68" s="349">
        <f t="shared" si="1"/>
        <v>0</v>
      </c>
      <c r="O68" s="349">
        <f t="shared" si="2"/>
        <v>0</v>
      </c>
      <c r="P68" s="185"/>
      <c r="Q68" s="295"/>
      <c r="R68" s="334"/>
      <c r="S68" s="185"/>
      <c r="T68" s="295"/>
      <c r="U68" s="334"/>
      <c r="V68" s="347"/>
    </row>
    <row r="69" spans="1:22" ht="24" customHeight="1">
      <c r="A69" s="255">
        <v>8211</v>
      </c>
      <c r="B69" s="294" t="s">
        <v>1026</v>
      </c>
      <c r="C69" s="274"/>
      <c r="D69" s="185">
        <f>SUM(D71:D72)</f>
        <v>0</v>
      </c>
      <c r="E69" s="295" t="s">
        <v>974</v>
      </c>
      <c r="F69" s="208">
        <f>SUM(F71:F72)</f>
        <v>0</v>
      </c>
      <c r="G69" s="185">
        <f>SUM(G71:G72)</f>
        <v>0</v>
      </c>
      <c r="H69" s="295" t="s">
        <v>974</v>
      </c>
      <c r="I69" s="208">
        <f>SUM(I71:I72)</f>
        <v>0</v>
      </c>
      <c r="J69" s="185">
        <f>SUM(J71:J72)</f>
        <v>0</v>
      </c>
      <c r="K69" s="295" t="s">
        <v>974</v>
      </c>
      <c r="L69" s="208">
        <f>SUM(L71:L72)</f>
        <v>0</v>
      </c>
      <c r="M69" s="349">
        <f t="shared" si="0"/>
        <v>0</v>
      </c>
      <c r="N69" s="334" t="s">
        <v>352</v>
      </c>
      <c r="O69" s="349">
        <f t="shared" si="2"/>
        <v>0</v>
      </c>
      <c r="P69" s="185">
        <f>SUM(P71:P72)</f>
        <v>0</v>
      </c>
      <c r="Q69" s="295" t="s">
        <v>974</v>
      </c>
      <c r="R69" s="208">
        <f>SUM(R71:R72)</f>
        <v>0</v>
      </c>
      <c r="S69" s="185">
        <f>SUM(S71:S72)</f>
        <v>0</v>
      </c>
      <c r="T69" s="295" t="s">
        <v>974</v>
      </c>
      <c r="U69" s="208">
        <f>SUM(U71:U72)</f>
        <v>0</v>
      </c>
      <c r="V69" s="347"/>
    </row>
    <row r="70" spans="1:22" ht="12.75" customHeight="1">
      <c r="A70" s="255"/>
      <c r="B70" s="296" t="s">
        <v>192</v>
      </c>
      <c r="C70" s="274"/>
      <c r="D70" s="185"/>
      <c r="E70" s="295"/>
      <c r="F70" s="334"/>
      <c r="G70" s="185"/>
      <c r="H70" s="295"/>
      <c r="I70" s="334"/>
      <c r="J70" s="185"/>
      <c r="K70" s="295"/>
      <c r="L70" s="334"/>
      <c r="M70" s="349">
        <f t="shared" si="0"/>
        <v>0</v>
      </c>
      <c r="N70" s="349">
        <f t="shared" si="1"/>
        <v>0</v>
      </c>
      <c r="O70" s="349">
        <f t="shared" si="2"/>
        <v>0</v>
      </c>
      <c r="P70" s="185"/>
      <c r="Q70" s="295"/>
      <c r="R70" s="334"/>
      <c r="S70" s="185"/>
      <c r="T70" s="295"/>
      <c r="U70" s="334"/>
      <c r="V70" s="347"/>
    </row>
    <row r="71" spans="1:22" ht="13.5" customHeight="1" thickBot="1">
      <c r="A71" s="255">
        <v>8212</v>
      </c>
      <c r="B71" s="297" t="s">
        <v>976</v>
      </c>
      <c r="C71" s="259" t="s">
        <v>757</v>
      </c>
      <c r="D71" s="206">
        <f>SUM(E71:F71)</f>
        <v>0</v>
      </c>
      <c r="E71" s="295" t="s">
        <v>974</v>
      </c>
      <c r="F71" s="334"/>
      <c r="G71" s="206">
        <f>SUM(H71:I71)</f>
        <v>0</v>
      </c>
      <c r="H71" s="295" t="s">
        <v>974</v>
      </c>
      <c r="I71" s="334"/>
      <c r="J71" s="206">
        <f>SUM(K71:L71)</f>
        <v>0</v>
      </c>
      <c r="K71" s="295" t="s">
        <v>974</v>
      </c>
      <c r="L71" s="334"/>
      <c r="M71" s="349">
        <f t="shared" si="0"/>
        <v>0</v>
      </c>
      <c r="N71" s="334" t="s">
        <v>352</v>
      </c>
      <c r="O71" s="349">
        <f t="shared" si="2"/>
        <v>0</v>
      </c>
      <c r="P71" s="206">
        <f>SUM(Q71:R71)</f>
        <v>0</v>
      </c>
      <c r="Q71" s="295" t="s">
        <v>974</v>
      </c>
      <c r="R71" s="334"/>
      <c r="S71" s="206">
        <f>SUM(T71:U71)</f>
        <v>0</v>
      </c>
      <c r="T71" s="295" t="s">
        <v>974</v>
      </c>
      <c r="U71" s="334"/>
      <c r="V71" s="347"/>
    </row>
    <row r="72" spans="1:22" ht="13.5" customHeight="1" thickBot="1">
      <c r="A72" s="255">
        <v>8213</v>
      </c>
      <c r="B72" s="297" t="s">
        <v>977</v>
      </c>
      <c r="C72" s="259" t="s">
        <v>758</v>
      </c>
      <c r="D72" s="206">
        <f>SUM(E72:F72)</f>
        <v>0</v>
      </c>
      <c r="E72" s="295" t="s">
        <v>974</v>
      </c>
      <c r="F72" s="334"/>
      <c r="G72" s="206">
        <f>SUM(H72:I72)</f>
        <v>0</v>
      </c>
      <c r="H72" s="295" t="s">
        <v>974</v>
      </c>
      <c r="I72" s="334"/>
      <c r="J72" s="206">
        <f>SUM(K72:L72)</f>
        <v>0</v>
      </c>
      <c r="K72" s="295" t="s">
        <v>974</v>
      </c>
      <c r="L72" s="334"/>
      <c r="M72" s="349">
        <f t="shared" si="0"/>
        <v>0</v>
      </c>
      <c r="N72" s="342" t="s">
        <v>352</v>
      </c>
      <c r="O72" s="349">
        <f t="shared" si="2"/>
        <v>0</v>
      </c>
      <c r="P72" s="206">
        <f>SUM(Q72:R72)</f>
        <v>0</v>
      </c>
      <c r="Q72" s="295" t="s">
        <v>974</v>
      </c>
      <c r="R72" s="334"/>
      <c r="S72" s="206">
        <f>SUM(T72:U72)</f>
        <v>0</v>
      </c>
      <c r="T72" s="295" t="s">
        <v>974</v>
      </c>
      <c r="U72" s="334"/>
      <c r="V72" s="347"/>
    </row>
    <row r="73" spans="1:22" ht="21.75">
      <c r="A73" s="255">
        <v>8220</v>
      </c>
      <c r="B73" s="294" t="s">
        <v>1027</v>
      </c>
      <c r="C73" s="274"/>
      <c r="D73" s="185">
        <f aca="true" t="shared" si="22" ref="D73:L73">SUM(D75,D79)</f>
        <v>0</v>
      </c>
      <c r="E73" s="185">
        <f t="shared" si="22"/>
        <v>0</v>
      </c>
      <c r="F73" s="208">
        <f t="shared" si="22"/>
        <v>0</v>
      </c>
      <c r="G73" s="185">
        <f t="shared" si="22"/>
        <v>0</v>
      </c>
      <c r="H73" s="185">
        <f t="shared" si="22"/>
        <v>0</v>
      </c>
      <c r="I73" s="208">
        <f t="shared" si="22"/>
        <v>0</v>
      </c>
      <c r="J73" s="185">
        <f t="shared" si="22"/>
        <v>0</v>
      </c>
      <c r="K73" s="185">
        <f t="shared" si="22"/>
        <v>0</v>
      </c>
      <c r="L73" s="208">
        <f t="shared" si="22"/>
        <v>0</v>
      </c>
      <c r="M73" s="349">
        <f aca="true" t="shared" si="23" ref="M73:M82">J73-G73</f>
        <v>0</v>
      </c>
      <c r="N73" s="349">
        <f aca="true" t="shared" si="24" ref="N73:N82">K73-H73</f>
        <v>0</v>
      </c>
      <c r="O73" s="349">
        <f aca="true" t="shared" si="25" ref="O73:O80">L73-I73</f>
        <v>0</v>
      </c>
      <c r="P73" s="185">
        <f aca="true" t="shared" si="26" ref="P73:U73">SUM(P75,P79)</f>
        <v>0</v>
      </c>
      <c r="Q73" s="185">
        <f t="shared" si="26"/>
        <v>0</v>
      </c>
      <c r="R73" s="208">
        <f t="shared" si="26"/>
        <v>0</v>
      </c>
      <c r="S73" s="185">
        <f t="shared" si="26"/>
        <v>0</v>
      </c>
      <c r="T73" s="185">
        <f t="shared" si="26"/>
        <v>0</v>
      </c>
      <c r="U73" s="208">
        <f t="shared" si="26"/>
        <v>0</v>
      </c>
      <c r="V73" s="347"/>
    </row>
    <row r="74" spans="1:22" ht="12.75" customHeight="1">
      <c r="A74" s="255"/>
      <c r="B74" s="296" t="s">
        <v>5</v>
      </c>
      <c r="C74" s="274"/>
      <c r="D74" s="185"/>
      <c r="E74" s="293"/>
      <c r="F74" s="334"/>
      <c r="G74" s="185"/>
      <c r="H74" s="293"/>
      <c r="I74" s="334"/>
      <c r="J74" s="185"/>
      <c r="K74" s="293"/>
      <c r="L74" s="334"/>
      <c r="M74" s="349">
        <f t="shared" si="23"/>
        <v>0</v>
      </c>
      <c r="N74" s="349">
        <f t="shared" si="24"/>
        <v>0</v>
      </c>
      <c r="O74" s="349">
        <f t="shared" si="25"/>
        <v>0</v>
      </c>
      <c r="P74" s="185"/>
      <c r="Q74" s="293"/>
      <c r="R74" s="334"/>
      <c r="S74" s="185"/>
      <c r="T74" s="293"/>
      <c r="U74" s="334"/>
      <c r="V74" s="347"/>
    </row>
    <row r="75" spans="1:22" ht="12.75" customHeight="1">
      <c r="A75" s="255">
        <v>8221</v>
      </c>
      <c r="B75" s="294" t="s">
        <v>1028</v>
      </c>
      <c r="C75" s="274"/>
      <c r="D75" s="185">
        <f>SUM(D77:D78)</f>
        <v>0</v>
      </c>
      <c r="E75" s="295" t="s">
        <v>974</v>
      </c>
      <c r="F75" s="208">
        <f>SUM(F77:F78)</f>
        <v>0</v>
      </c>
      <c r="G75" s="185">
        <f>SUM(G77:G78)</f>
        <v>0</v>
      </c>
      <c r="H75" s="295" t="s">
        <v>974</v>
      </c>
      <c r="I75" s="208">
        <f>SUM(I77:I78)</f>
        <v>0</v>
      </c>
      <c r="J75" s="185">
        <f>SUM(J77:J78)</f>
        <v>0</v>
      </c>
      <c r="K75" s="295" t="s">
        <v>974</v>
      </c>
      <c r="L75" s="208">
        <f>SUM(L77:L78)</f>
        <v>0</v>
      </c>
      <c r="M75" s="349">
        <f t="shared" si="23"/>
        <v>0</v>
      </c>
      <c r="N75" s="334" t="s">
        <v>352</v>
      </c>
      <c r="O75" s="349">
        <f t="shared" si="25"/>
        <v>0</v>
      </c>
      <c r="P75" s="185">
        <f>SUM(P77:P78)</f>
        <v>0</v>
      </c>
      <c r="Q75" s="295" t="s">
        <v>974</v>
      </c>
      <c r="R75" s="208">
        <f>SUM(R77:R78)</f>
        <v>0</v>
      </c>
      <c r="S75" s="185">
        <f>SUM(S77:S78)</f>
        <v>0</v>
      </c>
      <c r="T75" s="295" t="s">
        <v>974</v>
      </c>
      <c r="U75" s="208">
        <f>SUM(U77:U78)</f>
        <v>0</v>
      </c>
      <c r="V75" s="347"/>
    </row>
    <row r="76" spans="1:22" ht="12.75" customHeight="1">
      <c r="A76" s="255"/>
      <c r="B76" s="296" t="s">
        <v>975</v>
      </c>
      <c r="C76" s="274"/>
      <c r="D76" s="185"/>
      <c r="E76" s="295"/>
      <c r="F76" s="334"/>
      <c r="G76" s="185"/>
      <c r="H76" s="295"/>
      <c r="I76" s="334"/>
      <c r="J76" s="185"/>
      <c r="K76" s="295"/>
      <c r="L76" s="334"/>
      <c r="M76" s="349">
        <f t="shared" si="23"/>
        <v>0</v>
      </c>
      <c r="N76" s="349">
        <f t="shared" si="24"/>
        <v>0</v>
      </c>
      <c r="O76" s="349">
        <f t="shared" si="25"/>
        <v>0</v>
      </c>
      <c r="P76" s="185"/>
      <c r="Q76" s="295"/>
      <c r="R76" s="334"/>
      <c r="S76" s="185"/>
      <c r="T76" s="295"/>
      <c r="U76" s="334"/>
      <c r="V76" s="347"/>
    </row>
    <row r="77" spans="1:22" ht="13.5" customHeight="1" thickBot="1">
      <c r="A77" s="254">
        <v>8222</v>
      </c>
      <c r="B77" s="298" t="s">
        <v>1002</v>
      </c>
      <c r="C77" s="259" t="s">
        <v>759</v>
      </c>
      <c r="D77" s="206">
        <f>SUM(E77:F77)</f>
        <v>0</v>
      </c>
      <c r="E77" s="295" t="s">
        <v>974</v>
      </c>
      <c r="F77" s="334"/>
      <c r="G77" s="206">
        <f>SUM(H77:I77)</f>
        <v>0</v>
      </c>
      <c r="H77" s="295" t="s">
        <v>974</v>
      </c>
      <c r="I77" s="334"/>
      <c r="J77" s="206">
        <f>SUM(K77:L77)</f>
        <v>0</v>
      </c>
      <c r="K77" s="295" t="s">
        <v>974</v>
      </c>
      <c r="L77" s="334"/>
      <c r="M77" s="349">
        <f t="shared" si="23"/>
        <v>0</v>
      </c>
      <c r="N77" s="334" t="s">
        <v>352</v>
      </c>
      <c r="O77" s="349">
        <f t="shared" si="25"/>
        <v>0</v>
      </c>
      <c r="P77" s="206">
        <f>SUM(Q77:R77)</f>
        <v>0</v>
      </c>
      <c r="Q77" s="295" t="s">
        <v>974</v>
      </c>
      <c r="R77" s="334"/>
      <c r="S77" s="206">
        <f>SUM(T77:U77)</f>
        <v>0</v>
      </c>
      <c r="T77" s="295" t="s">
        <v>974</v>
      </c>
      <c r="U77" s="334"/>
      <c r="V77" s="347"/>
    </row>
    <row r="78" spans="1:22" ht="13.5" customHeight="1" thickBot="1">
      <c r="A78" s="254">
        <v>8230</v>
      </c>
      <c r="B78" s="298" t="s">
        <v>1003</v>
      </c>
      <c r="C78" s="259" t="s">
        <v>760</v>
      </c>
      <c r="D78" s="206">
        <f>SUM(E78:F78)</f>
        <v>0</v>
      </c>
      <c r="E78" s="295" t="s">
        <v>974</v>
      </c>
      <c r="F78" s="334"/>
      <c r="G78" s="206">
        <f>SUM(H78:I78)</f>
        <v>0</v>
      </c>
      <c r="H78" s="295" t="s">
        <v>974</v>
      </c>
      <c r="I78" s="334"/>
      <c r="J78" s="206">
        <f>SUM(K78:L78)</f>
        <v>0</v>
      </c>
      <c r="K78" s="295" t="s">
        <v>974</v>
      </c>
      <c r="L78" s="334"/>
      <c r="M78" s="349">
        <f t="shared" si="23"/>
        <v>0</v>
      </c>
      <c r="N78" s="342" t="s">
        <v>352</v>
      </c>
      <c r="O78" s="349">
        <f t="shared" si="25"/>
        <v>0</v>
      </c>
      <c r="P78" s="206">
        <f>SUM(Q78:R78)</f>
        <v>0</v>
      </c>
      <c r="Q78" s="295" t="s">
        <v>974</v>
      </c>
      <c r="R78" s="334"/>
      <c r="S78" s="206">
        <f>SUM(T78:U78)</f>
        <v>0</v>
      </c>
      <c r="T78" s="295" t="s">
        <v>974</v>
      </c>
      <c r="U78" s="334"/>
      <c r="V78" s="347"/>
    </row>
    <row r="79" spans="1:22" ht="12.75" customHeight="1">
      <c r="A79" s="254">
        <v>8240</v>
      </c>
      <c r="B79" s="294" t="s">
        <v>1029</v>
      </c>
      <c r="C79" s="274"/>
      <c r="D79" s="185">
        <f aca="true" t="shared" si="27" ref="D79:L79">SUM(D81:D82)</f>
        <v>0</v>
      </c>
      <c r="E79" s="185">
        <f t="shared" si="27"/>
        <v>0</v>
      </c>
      <c r="F79" s="208">
        <f t="shared" si="27"/>
        <v>0</v>
      </c>
      <c r="G79" s="185">
        <f t="shared" si="27"/>
        <v>0</v>
      </c>
      <c r="H79" s="185">
        <f t="shared" si="27"/>
        <v>0</v>
      </c>
      <c r="I79" s="208">
        <f t="shared" si="27"/>
        <v>0</v>
      </c>
      <c r="J79" s="185">
        <f t="shared" si="27"/>
        <v>0</v>
      </c>
      <c r="K79" s="185">
        <f t="shared" si="27"/>
        <v>0</v>
      </c>
      <c r="L79" s="208">
        <f t="shared" si="27"/>
        <v>0</v>
      </c>
      <c r="M79" s="349">
        <f t="shared" si="23"/>
        <v>0</v>
      </c>
      <c r="N79" s="349">
        <f t="shared" si="24"/>
        <v>0</v>
      </c>
      <c r="O79" s="349">
        <f t="shared" si="25"/>
        <v>0</v>
      </c>
      <c r="P79" s="185">
        <f aca="true" t="shared" si="28" ref="P79:U79">SUM(P81:P82)</f>
        <v>0</v>
      </c>
      <c r="Q79" s="185">
        <f t="shared" si="28"/>
        <v>0</v>
      </c>
      <c r="R79" s="208">
        <f t="shared" si="28"/>
        <v>0</v>
      </c>
      <c r="S79" s="185">
        <f t="shared" si="28"/>
        <v>0</v>
      </c>
      <c r="T79" s="185">
        <f t="shared" si="28"/>
        <v>0</v>
      </c>
      <c r="U79" s="208">
        <f t="shared" si="28"/>
        <v>0</v>
      </c>
      <c r="V79" s="347"/>
    </row>
    <row r="80" spans="1:22" ht="12.75" customHeight="1">
      <c r="A80" s="255"/>
      <c r="B80" s="296" t="s">
        <v>975</v>
      </c>
      <c r="C80" s="274"/>
      <c r="D80" s="185"/>
      <c r="E80" s="293"/>
      <c r="F80" s="334"/>
      <c r="G80" s="185"/>
      <c r="H80" s="293"/>
      <c r="I80" s="334"/>
      <c r="J80" s="185"/>
      <c r="K80" s="293"/>
      <c r="L80" s="334"/>
      <c r="M80" s="349">
        <f t="shared" si="23"/>
        <v>0</v>
      </c>
      <c r="N80" s="349">
        <f t="shared" si="24"/>
        <v>0</v>
      </c>
      <c r="O80" s="349">
        <f t="shared" si="25"/>
        <v>0</v>
      </c>
      <c r="P80" s="185"/>
      <c r="Q80" s="293"/>
      <c r="R80" s="334"/>
      <c r="S80" s="185"/>
      <c r="T80" s="293"/>
      <c r="U80" s="334"/>
      <c r="V80" s="347"/>
    </row>
    <row r="81" spans="1:22" ht="13.5" customHeight="1" thickBot="1">
      <c r="A81" s="254">
        <v>8241</v>
      </c>
      <c r="B81" s="298" t="s">
        <v>1004</v>
      </c>
      <c r="C81" s="259" t="s">
        <v>759</v>
      </c>
      <c r="D81" s="206">
        <f>SUM(E81:F81)</f>
        <v>0</v>
      </c>
      <c r="E81" s="293"/>
      <c r="F81" s="334" t="s">
        <v>352</v>
      </c>
      <c r="G81" s="206">
        <f>SUM(H81:I81)</f>
        <v>0</v>
      </c>
      <c r="H81" s="293"/>
      <c r="I81" s="334" t="s">
        <v>352</v>
      </c>
      <c r="J81" s="206">
        <f>SUM(K81:L81)</f>
        <v>0</v>
      </c>
      <c r="K81" s="293"/>
      <c r="L81" s="334" t="s">
        <v>352</v>
      </c>
      <c r="M81" s="349">
        <f t="shared" si="23"/>
        <v>0</v>
      </c>
      <c r="N81" s="349">
        <f t="shared" si="24"/>
        <v>0</v>
      </c>
      <c r="O81" s="334" t="s">
        <v>352</v>
      </c>
      <c r="P81" s="206">
        <f>SUM(Q81:R81)</f>
        <v>0</v>
      </c>
      <c r="Q81" s="293"/>
      <c r="R81" s="334" t="s">
        <v>352</v>
      </c>
      <c r="S81" s="206">
        <f>SUM(T81:U81)</f>
        <v>0</v>
      </c>
      <c r="T81" s="293"/>
      <c r="U81" s="334" t="s">
        <v>352</v>
      </c>
      <c r="V81" s="347"/>
    </row>
    <row r="82" spans="1:22" ht="13.5" customHeight="1" thickBot="1">
      <c r="A82" s="257">
        <v>8250</v>
      </c>
      <c r="B82" s="303" t="s">
        <v>1005</v>
      </c>
      <c r="C82" s="279" t="s">
        <v>760</v>
      </c>
      <c r="D82" s="206">
        <f>SUM(E82:F82)</f>
        <v>0</v>
      </c>
      <c r="E82" s="318"/>
      <c r="F82" s="342" t="s">
        <v>352</v>
      </c>
      <c r="G82" s="206">
        <f>SUM(H82:I82)</f>
        <v>0</v>
      </c>
      <c r="H82" s="318"/>
      <c r="I82" s="342" t="s">
        <v>352</v>
      </c>
      <c r="J82" s="206">
        <f>SUM(K82:L82)</f>
        <v>0</v>
      </c>
      <c r="K82" s="318"/>
      <c r="L82" s="342" t="s">
        <v>352</v>
      </c>
      <c r="M82" s="349">
        <f t="shared" si="23"/>
        <v>0</v>
      </c>
      <c r="N82" s="349">
        <f t="shared" si="24"/>
        <v>0</v>
      </c>
      <c r="O82" s="342" t="s">
        <v>352</v>
      </c>
      <c r="P82" s="206">
        <f>SUM(Q82:R82)</f>
        <v>0</v>
      </c>
      <c r="Q82" s="318"/>
      <c r="R82" s="342" t="s">
        <v>352</v>
      </c>
      <c r="S82" s="206">
        <f>SUM(T82:U82)</f>
        <v>0</v>
      </c>
      <c r="T82" s="318"/>
      <c r="U82" s="342" t="s">
        <v>352</v>
      </c>
      <c r="V82" s="347"/>
    </row>
    <row r="83" spans="1:8" ht="12.75">
      <c r="A83" s="115"/>
      <c r="B83" s="115"/>
      <c r="C83" s="280"/>
      <c r="D83" s="115"/>
      <c r="E83" s="115"/>
      <c r="F83" s="115"/>
      <c r="G83" s="115"/>
      <c r="H83" s="115"/>
    </row>
    <row r="84" spans="1:8" s="248" customFormat="1" ht="41.25" customHeight="1">
      <c r="A84" s="456" t="s">
        <v>1006</v>
      </c>
      <c r="B84" s="456"/>
      <c r="C84" s="456"/>
      <c r="D84" s="456"/>
      <c r="E84" s="456"/>
      <c r="F84" s="456"/>
      <c r="G84" s="456"/>
      <c r="H84" s="247"/>
    </row>
    <row r="85" spans="1:8" s="248" customFormat="1" ht="31.5" customHeight="1">
      <c r="A85" s="456" t="s">
        <v>1007</v>
      </c>
      <c r="B85" s="456"/>
      <c r="C85" s="456"/>
      <c r="D85" s="456"/>
      <c r="E85" s="456"/>
      <c r="F85" s="456"/>
      <c r="G85" s="456"/>
      <c r="H85" s="247"/>
    </row>
    <row r="86" spans="1:8" s="248" customFormat="1" ht="33" customHeight="1">
      <c r="A86" s="456" t="s">
        <v>1008</v>
      </c>
      <c r="B86" s="456"/>
      <c r="C86" s="456"/>
      <c r="D86" s="456"/>
      <c r="E86" s="456"/>
      <c r="F86" s="456"/>
      <c r="G86" s="456"/>
      <c r="H86" s="247"/>
    </row>
    <row r="87" spans="1:8" ht="30.75" customHeight="1">
      <c r="A87" s="456" t="s">
        <v>1009</v>
      </c>
      <c r="B87" s="456"/>
      <c r="C87" s="456"/>
      <c r="D87" s="456"/>
      <c r="E87" s="456"/>
      <c r="F87" s="456"/>
      <c r="G87" s="456"/>
      <c r="H87" s="115"/>
    </row>
    <row r="88" ht="12.75">
      <c r="C88" s="281"/>
    </row>
    <row r="89" ht="12.75">
      <c r="C89" s="281"/>
    </row>
    <row r="90" spans="3:19" ht="31.5" customHeight="1">
      <c r="C90" s="281"/>
      <c r="F90" s="407" t="s">
        <v>1053</v>
      </c>
      <c r="G90" s="407"/>
      <c r="H90" s="407"/>
      <c r="I90" s="407"/>
      <c r="J90" s="407"/>
      <c r="K90" s="407"/>
      <c r="L90" s="407"/>
      <c r="M90" s="407"/>
      <c r="N90" s="407"/>
      <c r="O90" s="407"/>
      <c r="P90" s="407"/>
      <c r="Q90" s="407"/>
      <c r="R90" s="407"/>
      <c r="S90" s="407"/>
    </row>
    <row r="91" ht="12.75">
      <c r="C91" s="281"/>
    </row>
    <row r="92" ht="12.75">
      <c r="C92" s="281"/>
    </row>
    <row r="93" ht="12.75">
      <c r="C93" s="281"/>
    </row>
    <row r="94" ht="12.75">
      <c r="C94" s="281"/>
    </row>
    <row r="95" ht="12.75">
      <c r="C95" s="281"/>
    </row>
    <row r="96" ht="12.75">
      <c r="C96" s="281"/>
    </row>
    <row r="97" ht="12.75">
      <c r="C97" s="281"/>
    </row>
    <row r="98" ht="12.75">
      <c r="C98" s="281"/>
    </row>
    <row r="99" ht="12.75">
      <c r="C99" s="281"/>
    </row>
    <row r="100" ht="12.75">
      <c r="C100" s="281"/>
    </row>
    <row r="101" ht="12.75">
      <c r="C101" s="281"/>
    </row>
    <row r="102" ht="12.75">
      <c r="C102" s="281"/>
    </row>
    <row r="103" ht="12.75">
      <c r="C103" s="281"/>
    </row>
    <row r="104" ht="12.75">
      <c r="C104" s="281"/>
    </row>
    <row r="105" ht="12.75">
      <c r="C105" s="281"/>
    </row>
    <row r="106" ht="12.75">
      <c r="C106" s="281"/>
    </row>
    <row r="107" ht="12.75">
      <c r="C107" s="281"/>
    </row>
    <row r="108" ht="12.75">
      <c r="C108" s="281"/>
    </row>
    <row r="109" ht="12.75">
      <c r="C109" s="281"/>
    </row>
    <row r="110" ht="12.75">
      <c r="C110" s="281"/>
    </row>
    <row r="111" ht="12.75">
      <c r="C111" s="281"/>
    </row>
    <row r="112" ht="12.75">
      <c r="C112" s="281"/>
    </row>
    <row r="113" ht="12.75">
      <c r="C113" s="281"/>
    </row>
    <row r="114" ht="12.75">
      <c r="C114" s="281"/>
    </row>
    <row r="115" ht="12.75">
      <c r="C115" s="281"/>
    </row>
    <row r="116" ht="12.75">
      <c r="C116" s="281"/>
    </row>
    <row r="117" ht="12.75">
      <c r="C117" s="281"/>
    </row>
    <row r="118" ht="12.75">
      <c r="C118" s="281"/>
    </row>
    <row r="119" ht="12.75">
      <c r="C119" s="281"/>
    </row>
    <row r="120" ht="12.75">
      <c r="C120" s="281"/>
    </row>
    <row r="121" ht="12.75">
      <c r="C121" s="281"/>
    </row>
    <row r="122" ht="12.75">
      <c r="C122" s="281"/>
    </row>
    <row r="123" ht="12.75">
      <c r="C123" s="281"/>
    </row>
    <row r="124" ht="12.75">
      <c r="C124" s="281"/>
    </row>
    <row r="125" ht="12.75">
      <c r="C125" s="281"/>
    </row>
    <row r="126" ht="12.75">
      <c r="C126" s="281"/>
    </row>
    <row r="127" ht="12.75">
      <c r="C127" s="281"/>
    </row>
    <row r="128" ht="12.75">
      <c r="C128" s="281"/>
    </row>
    <row r="129" ht="12.75">
      <c r="C129" s="281"/>
    </row>
    <row r="130" ht="12.75">
      <c r="C130" s="281"/>
    </row>
    <row r="131" ht="12.75">
      <c r="C131" s="281"/>
    </row>
    <row r="132" ht="12.75">
      <c r="C132" s="281"/>
    </row>
    <row r="133" ht="12.75">
      <c r="C133" s="281"/>
    </row>
    <row r="134" ht="12.75">
      <c r="C134" s="281"/>
    </row>
    <row r="135" ht="12.75">
      <c r="C135" s="281"/>
    </row>
    <row r="136" ht="12.75">
      <c r="C136" s="281"/>
    </row>
    <row r="137" ht="12.75">
      <c r="C137" s="281"/>
    </row>
    <row r="138" ht="12.75">
      <c r="C138" s="281"/>
    </row>
    <row r="139" ht="12.75">
      <c r="C139" s="281"/>
    </row>
    <row r="140" ht="12.75">
      <c r="C140" s="281"/>
    </row>
    <row r="141" ht="12.75">
      <c r="C141" s="281"/>
    </row>
    <row r="142" ht="12.75">
      <c r="C142" s="281"/>
    </row>
    <row r="143" ht="12.75">
      <c r="C143" s="281"/>
    </row>
    <row r="144" ht="12.75">
      <c r="C144" s="281"/>
    </row>
    <row r="145" ht="12.75">
      <c r="C145" s="281"/>
    </row>
    <row r="146" ht="12.75">
      <c r="C146" s="281"/>
    </row>
    <row r="147" ht="12.75">
      <c r="C147" s="281"/>
    </row>
    <row r="148" ht="12.75">
      <c r="C148" s="281"/>
    </row>
    <row r="149" ht="12.75">
      <c r="C149" s="281"/>
    </row>
    <row r="150" ht="12.75">
      <c r="C150" s="281"/>
    </row>
    <row r="151" ht="12.75">
      <c r="C151" s="281"/>
    </row>
    <row r="152" ht="12.75">
      <c r="C152" s="281"/>
    </row>
    <row r="153" ht="12.75">
      <c r="C153" s="281"/>
    </row>
    <row r="154" ht="12.75">
      <c r="C154" s="281"/>
    </row>
    <row r="155" ht="12.75">
      <c r="C155" s="281"/>
    </row>
    <row r="156" ht="12.75">
      <c r="C156" s="281"/>
    </row>
    <row r="157" ht="12.75">
      <c r="C157" s="281"/>
    </row>
    <row r="158" ht="12.75">
      <c r="C158" s="281"/>
    </row>
    <row r="159" ht="12.75">
      <c r="C159" s="281"/>
    </row>
    <row r="160" ht="12.75">
      <c r="C160" s="281"/>
    </row>
    <row r="161" ht="12.75">
      <c r="C161" s="281"/>
    </row>
    <row r="162" ht="12.75">
      <c r="C162" s="281"/>
    </row>
    <row r="163" ht="12.75">
      <c r="C163" s="281"/>
    </row>
    <row r="164" ht="12.75">
      <c r="C164" s="281"/>
    </row>
    <row r="165" ht="12.75">
      <c r="C165" s="281"/>
    </row>
    <row r="166" ht="12.75">
      <c r="C166" s="281"/>
    </row>
    <row r="167" ht="12.75">
      <c r="C167" s="281"/>
    </row>
    <row r="168" ht="12.75">
      <c r="C168" s="281"/>
    </row>
    <row r="169" ht="12.75">
      <c r="C169" s="281"/>
    </row>
    <row r="170" ht="12.75">
      <c r="C170" s="281"/>
    </row>
    <row r="171" ht="12.75">
      <c r="C171" s="281"/>
    </row>
    <row r="172" ht="12.75">
      <c r="C172" s="281"/>
    </row>
    <row r="173" ht="12.75">
      <c r="C173" s="281"/>
    </row>
    <row r="174" ht="12.75">
      <c r="C174" s="281"/>
    </row>
    <row r="175" ht="12.75">
      <c r="C175" s="281"/>
    </row>
    <row r="176" ht="12.75">
      <c r="C176" s="281"/>
    </row>
    <row r="177" ht="12.75">
      <c r="C177" s="281"/>
    </row>
    <row r="178" ht="12.75">
      <c r="C178" s="281"/>
    </row>
    <row r="179" ht="12.75">
      <c r="C179" s="281"/>
    </row>
    <row r="180" ht="12.75">
      <c r="C180" s="281"/>
    </row>
    <row r="181" ht="12.75">
      <c r="C181" s="281"/>
    </row>
    <row r="182" ht="12.75">
      <c r="C182" s="281"/>
    </row>
    <row r="183" ht="12.75">
      <c r="C183" s="281"/>
    </row>
    <row r="184" ht="12.75">
      <c r="C184" s="281"/>
    </row>
    <row r="185" ht="12.75">
      <c r="C185" s="281"/>
    </row>
    <row r="186" ht="12.75">
      <c r="C186" s="281"/>
    </row>
    <row r="187" ht="12.75">
      <c r="C187" s="281"/>
    </row>
    <row r="188" ht="12.75">
      <c r="C188" s="281"/>
    </row>
    <row r="189" ht="12.75">
      <c r="C189" s="281"/>
    </row>
    <row r="190" ht="12.75">
      <c r="C190" s="281"/>
    </row>
    <row r="191" ht="12.75">
      <c r="C191" s="281"/>
    </row>
    <row r="192" ht="12.75">
      <c r="C192" s="281"/>
    </row>
    <row r="193" ht="12.75">
      <c r="C193" s="281"/>
    </row>
    <row r="194" ht="12.75">
      <c r="C194" s="281"/>
    </row>
    <row r="195" ht="12.75">
      <c r="C195" s="281"/>
    </row>
    <row r="196" ht="12.75">
      <c r="C196" s="281"/>
    </row>
    <row r="197" ht="12.75">
      <c r="C197" s="281"/>
    </row>
    <row r="198" ht="12.75">
      <c r="C198" s="281"/>
    </row>
    <row r="199" ht="12.75">
      <c r="C199" s="281"/>
    </row>
    <row r="200" ht="12.75">
      <c r="C200" s="281"/>
    </row>
    <row r="201" ht="12.75">
      <c r="C201" s="281"/>
    </row>
    <row r="202" ht="12.75">
      <c r="C202" s="281"/>
    </row>
    <row r="203" ht="12.75">
      <c r="C203" s="281"/>
    </row>
    <row r="204" ht="12.75">
      <c r="C204" s="281"/>
    </row>
    <row r="205" ht="12.75">
      <c r="C205" s="281"/>
    </row>
    <row r="206" ht="12.75">
      <c r="C206" s="281"/>
    </row>
    <row r="207" ht="12.75">
      <c r="C207" s="281"/>
    </row>
    <row r="208" ht="12.75">
      <c r="C208" s="281"/>
    </row>
    <row r="209" ht="12.75">
      <c r="C209" s="281"/>
    </row>
    <row r="210" ht="12.75">
      <c r="C210" s="281"/>
    </row>
    <row r="211" ht="12.75">
      <c r="C211" s="281"/>
    </row>
    <row r="212" ht="12.75">
      <c r="C212" s="281"/>
    </row>
    <row r="213" ht="12.75">
      <c r="C213" s="281"/>
    </row>
    <row r="214" ht="12.75">
      <c r="C214" s="281"/>
    </row>
    <row r="215" ht="12.75">
      <c r="C215" s="281"/>
    </row>
    <row r="216" ht="12.75">
      <c r="C216" s="281"/>
    </row>
    <row r="217" ht="12.75">
      <c r="C217" s="281"/>
    </row>
    <row r="218" ht="12.75">
      <c r="C218" s="281"/>
    </row>
    <row r="219" ht="12.75">
      <c r="C219" s="281"/>
    </row>
    <row r="220" ht="12.75">
      <c r="C220" s="281"/>
    </row>
    <row r="221" ht="12.75">
      <c r="C221" s="281"/>
    </row>
    <row r="222" ht="12.75">
      <c r="C222" s="281"/>
    </row>
    <row r="223" ht="12.75">
      <c r="C223" s="281"/>
    </row>
    <row r="224" ht="12.75">
      <c r="C224" s="281"/>
    </row>
    <row r="225" ht="12.75">
      <c r="C225" s="281"/>
    </row>
    <row r="226" ht="12.75">
      <c r="C226" s="281"/>
    </row>
    <row r="227" ht="12.75">
      <c r="C227" s="281"/>
    </row>
    <row r="228" ht="12.75">
      <c r="C228" s="281"/>
    </row>
    <row r="229" ht="12.75">
      <c r="C229" s="281"/>
    </row>
    <row r="230" ht="12.75">
      <c r="C230" s="281"/>
    </row>
    <row r="231" ht="12.75">
      <c r="C231" s="281"/>
    </row>
    <row r="232" ht="12.75">
      <c r="C232" s="281"/>
    </row>
    <row r="233" ht="12.75">
      <c r="C233" s="281"/>
    </row>
    <row r="234" ht="12.75">
      <c r="C234" s="281"/>
    </row>
    <row r="235" ht="12.75">
      <c r="C235" s="281"/>
    </row>
    <row r="236" ht="12.75">
      <c r="C236" s="281"/>
    </row>
    <row r="237" ht="12.75">
      <c r="C237" s="281"/>
    </row>
    <row r="238" ht="12.75">
      <c r="C238" s="281"/>
    </row>
    <row r="239" ht="12.75">
      <c r="C239" s="281"/>
    </row>
    <row r="240" ht="12.75">
      <c r="C240" s="281"/>
    </row>
    <row r="241" ht="12.75">
      <c r="C241" s="281"/>
    </row>
    <row r="242" ht="12.75">
      <c r="C242" s="281"/>
    </row>
    <row r="243" ht="12.75">
      <c r="C243" s="281"/>
    </row>
    <row r="244" ht="12.75">
      <c r="C244" s="281"/>
    </row>
    <row r="245" ht="12.75">
      <c r="C245" s="281"/>
    </row>
    <row r="246" ht="12.75">
      <c r="C246" s="281"/>
    </row>
    <row r="247" ht="12.75">
      <c r="C247" s="281"/>
    </row>
    <row r="248" ht="12.75">
      <c r="C248" s="281"/>
    </row>
    <row r="249" ht="12.75">
      <c r="C249" s="281"/>
    </row>
    <row r="250" ht="12.75">
      <c r="C250" s="281"/>
    </row>
    <row r="251" ht="12.75">
      <c r="C251" s="281"/>
    </row>
    <row r="252" ht="12.75">
      <c r="C252" s="281"/>
    </row>
  </sheetData>
  <sheetProtection/>
  <protectedRanges>
    <protectedRange sqref="C2:D2" name="Range25"/>
    <protectedRange sqref="F72 I72 L72 R72 U72" name="Range23"/>
    <protectedRange sqref="F50 I50 L50 R50 U50" name="Range21"/>
    <protectedRange sqref="E63:F64 F71:F72 F77:F78 E81:E82 H63:I64 I71:I72 I77:I78 H81:H82 K63:L64 D66:L66 D68:L68 L71:L72 D74:L74 L77:L78 K81:K82 D80:L80 D76:L76 D70:L70 Q63:R64 R71:R72 R77:R78 Q81:Q82 T63:U64 P66:U66 P68:U68 U71:U72 P74:U74 U77:U78 T81:T82 P80:U80 P76:U76 P70:U70" name="Range5"/>
    <protectedRange sqref="F28:F29 E34:E35 E38:E39 D44 F44:F46 I28:I29 H34:H35 H38:H39 G44 I44:I46 L28:L29 D31:L31 K34:K35 D37:L37 K38:K39 D41:L41 J44 L44:L46 D43:L43 D33:L33 D27:L27 R28:R29 Q34:Q35 Q38:Q39 P44 R44:R46 U28:U29 P31:U31 T34:T35 P37:U37 T38:T39 P41:U41 S44 U44:U46 P43:U43 P33:U33 P27:U27" name="Range3"/>
    <protectedRange sqref="F16:F17 F24:F25 I16:I17 I24:I25 L16:L17 D19:L19 L24:L25 D23:L23 D21:L21 D11:L11 D9:L9 D13:L13 D15:L15 R16:R17 R24:R25 U16:U17 P19:U19 U24:U25 P23:U23 P21:U21 P11:U11 P9:U9 P13:U13 P15:U15" name="Range2"/>
    <protectedRange sqref="E49:F50 E53:E55 F59:F62 H49:I50 H53:H55 I59:I62 K49:L50 D52:L52 K53:K55 D54:L54 L59:L62 D58:L58 D48:L48 Q49:R50 Q53:Q55 R59:R62 T49:U50 P52:U52 T53:T55 P54:U54 U59:U62 P58:U58 P48:U48" name="Range4"/>
    <protectedRange sqref="F49 I49 L49 R49 U49" name="Range20"/>
    <protectedRange sqref="F44 I44 L44 R44 U44" name="Range22"/>
  </protectedRanges>
  <mergeCells count="30">
    <mergeCell ref="T5:U5"/>
    <mergeCell ref="V5:V6"/>
    <mergeCell ref="S4:U4"/>
    <mergeCell ref="G5:G6"/>
    <mergeCell ref="H5:I5"/>
    <mergeCell ref="J5:J6"/>
    <mergeCell ref="K5:L5"/>
    <mergeCell ref="M5:M6"/>
    <mergeCell ref="N5:O5"/>
    <mergeCell ref="P5:P6"/>
    <mergeCell ref="D5:D6"/>
    <mergeCell ref="E5:F5"/>
    <mergeCell ref="Q5:R5"/>
    <mergeCell ref="S5:S6"/>
    <mergeCell ref="C4:C6"/>
    <mergeCell ref="B4:B6"/>
    <mergeCell ref="G4:I4"/>
    <mergeCell ref="J4:L4"/>
    <mergeCell ref="M4:O4"/>
    <mergeCell ref="P4:R4"/>
    <mergeCell ref="S1:V2"/>
    <mergeCell ref="F90:S90"/>
    <mergeCell ref="E3:F3"/>
    <mergeCell ref="A2:L2"/>
    <mergeCell ref="A84:G84"/>
    <mergeCell ref="A85:G85"/>
    <mergeCell ref="A86:G86"/>
    <mergeCell ref="A87:G87"/>
    <mergeCell ref="A4:A6"/>
    <mergeCell ref="D4:F4"/>
  </mergeCells>
  <printOptions/>
  <pageMargins left="0" right="0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H542"/>
  <sheetViews>
    <sheetView zoomScale="90" zoomScaleNormal="90" zoomScalePageLayoutView="0" workbookViewId="0" topLeftCell="A1">
      <pane xSplit="6" ySplit="7" topLeftCell="U530" activePane="bottomRight" state="frozen"/>
      <selection pane="topLeft" activeCell="A1" sqref="A1"/>
      <selection pane="topRight" activeCell="G1" sqref="G1"/>
      <selection pane="bottomLeft" activeCell="A8" sqref="A8"/>
      <selection pane="bottomRight" activeCell="K540" sqref="K540"/>
    </sheetView>
  </sheetViews>
  <sheetFormatPr defaultColWidth="9.140625" defaultRowHeight="12"/>
  <cols>
    <col min="1" max="1" width="9.7109375" style="148" customWidth="1"/>
    <col min="2" max="2" width="7.8515625" style="156" customWidth="1"/>
    <col min="3" max="3" width="6.28125" style="157" customWidth="1"/>
    <col min="4" max="4" width="7.28125" style="158" customWidth="1"/>
    <col min="5" max="5" width="50.8515625" style="152" customWidth="1"/>
    <col min="6" max="6" width="11.421875" style="152" customWidth="1"/>
    <col min="7" max="12" width="18.00390625" style="117" customWidth="1"/>
    <col min="13" max="13" width="21.28125" style="117" customWidth="1"/>
    <col min="14" max="14" width="18.421875" style="117" customWidth="1"/>
    <col min="15" max="25" width="18.00390625" style="117" customWidth="1"/>
    <col min="26" max="16384" width="9.28125" style="117" customWidth="1"/>
  </cols>
  <sheetData>
    <row r="1" spans="1:25" s="116" customFormat="1" ht="78" customHeight="1">
      <c r="A1" s="2"/>
      <c r="B1" s="2"/>
      <c r="C1" s="2"/>
      <c r="D1" s="4"/>
      <c r="E1" s="7"/>
      <c r="F1" s="7"/>
      <c r="G1" s="4"/>
      <c r="H1" s="4"/>
      <c r="I1" s="4"/>
      <c r="J1" s="4"/>
      <c r="K1" s="4"/>
      <c r="L1" s="4"/>
      <c r="M1" s="4"/>
      <c r="N1" s="1"/>
      <c r="O1" s="1"/>
      <c r="P1" s="167"/>
      <c r="Q1" s="167"/>
      <c r="R1" s="167"/>
      <c r="S1" s="4"/>
      <c r="T1" s="1"/>
      <c r="U1" s="1"/>
      <c r="V1" s="4"/>
      <c r="W1" s="467" t="s">
        <v>1049</v>
      </c>
      <c r="X1" s="467"/>
      <c r="Y1" s="467"/>
    </row>
    <row r="2" spans="1:26" s="116" customFormat="1" ht="15">
      <c r="A2" s="399" t="s">
        <v>301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/>
    </row>
    <row r="3" spans="1:26" s="116" customFormat="1" ht="10.5" customHeight="1" thickBot="1">
      <c r="A3" s="28"/>
      <c r="B3" s="28"/>
      <c r="C3" s="28"/>
      <c r="D3" s="33"/>
      <c r="E3" s="38"/>
      <c r="F3" s="38"/>
      <c r="G3" s="33"/>
      <c r="H3" s="33"/>
      <c r="I3" s="33"/>
      <c r="J3" s="33"/>
      <c r="K3" s="33"/>
      <c r="L3" s="33"/>
      <c r="M3" s="33"/>
      <c r="N3" s="30"/>
      <c r="O3" s="30"/>
      <c r="P3" s="168"/>
      <c r="Q3" s="168"/>
      <c r="R3" s="168"/>
      <c r="S3" s="30"/>
      <c r="T3" s="30"/>
      <c r="U3" s="30"/>
      <c r="V3" s="30"/>
      <c r="W3" s="30"/>
      <c r="X3" s="30"/>
      <c r="Y3" s="350" t="s">
        <v>0</v>
      </c>
      <c r="Z3" s="31"/>
    </row>
    <row r="4" spans="1:25" ht="45.75" customHeight="1">
      <c r="A4" s="478" t="s">
        <v>763</v>
      </c>
      <c r="B4" s="478" t="s">
        <v>186</v>
      </c>
      <c r="C4" s="478" t="s">
        <v>187</v>
      </c>
      <c r="D4" s="478" t="s">
        <v>188</v>
      </c>
      <c r="E4" s="469" t="s">
        <v>764</v>
      </c>
      <c r="F4" s="475" t="s">
        <v>3</v>
      </c>
      <c r="G4" s="472" t="s">
        <v>1033</v>
      </c>
      <c r="H4" s="408"/>
      <c r="I4" s="408"/>
      <c r="J4" s="408" t="s">
        <v>1034</v>
      </c>
      <c r="K4" s="408"/>
      <c r="L4" s="408"/>
      <c r="M4" s="408" t="s">
        <v>182</v>
      </c>
      <c r="N4" s="408"/>
      <c r="O4" s="408"/>
      <c r="P4" s="466" t="s">
        <v>1035</v>
      </c>
      <c r="Q4" s="466"/>
      <c r="R4" s="466"/>
      <c r="S4" s="408" t="s">
        <v>183</v>
      </c>
      <c r="T4" s="408"/>
      <c r="U4" s="408"/>
      <c r="V4" s="408" t="s">
        <v>1036</v>
      </c>
      <c r="W4" s="408"/>
      <c r="X4" s="408"/>
      <c r="Y4" s="169" t="s">
        <v>303</v>
      </c>
    </row>
    <row r="5" spans="1:25" s="118" customFormat="1" ht="26.25" customHeight="1">
      <c r="A5" s="479"/>
      <c r="B5" s="479"/>
      <c r="C5" s="479"/>
      <c r="D5" s="479"/>
      <c r="E5" s="470"/>
      <c r="F5" s="476"/>
      <c r="G5" s="474" t="s">
        <v>4</v>
      </c>
      <c r="H5" s="402" t="s">
        <v>5</v>
      </c>
      <c r="I5" s="402"/>
      <c r="J5" s="481" t="s">
        <v>4</v>
      </c>
      <c r="K5" s="402" t="s">
        <v>5</v>
      </c>
      <c r="L5" s="402"/>
      <c r="M5" s="402" t="s">
        <v>4</v>
      </c>
      <c r="N5" s="402" t="s">
        <v>5</v>
      </c>
      <c r="O5" s="402"/>
      <c r="P5" s="437" t="s">
        <v>4</v>
      </c>
      <c r="Q5" s="437" t="s">
        <v>5</v>
      </c>
      <c r="R5" s="437"/>
      <c r="S5" s="402" t="s">
        <v>4</v>
      </c>
      <c r="T5" s="402" t="s">
        <v>5</v>
      </c>
      <c r="U5" s="402"/>
      <c r="V5" s="402" t="s">
        <v>4</v>
      </c>
      <c r="W5" s="402" t="s">
        <v>5</v>
      </c>
      <c r="X5" s="402"/>
      <c r="Y5" s="441" t="s">
        <v>304</v>
      </c>
    </row>
    <row r="6" spans="1:25" s="119" customFormat="1" ht="42.75" customHeight="1" thickBot="1">
      <c r="A6" s="480"/>
      <c r="B6" s="480"/>
      <c r="C6" s="480"/>
      <c r="D6" s="480"/>
      <c r="E6" s="471"/>
      <c r="F6" s="477"/>
      <c r="G6" s="474"/>
      <c r="H6" s="12" t="s">
        <v>6</v>
      </c>
      <c r="I6" s="12" t="s">
        <v>7</v>
      </c>
      <c r="J6" s="482"/>
      <c r="K6" s="12" t="s">
        <v>6</v>
      </c>
      <c r="L6" s="12" t="s">
        <v>7</v>
      </c>
      <c r="M6" s="402"/>
      <c r="N6" s="12" t="s">
        <v>6</v>
      </c>
      <c r="O6" s="12" t="s">
        <v>7</v>
      </c>
      <c r="P6" s="437"/>
      <c r="Q6" s="99" t="s">
        <v>6</v>
      </c>
      <c r="R6" s="99" t="s">
        <v>7</v>
      </c>
      <c r="S6" s="402"/>
      <c r="T6" s="12" t="s">
        <v>6</v>
      </c>
      <c r="U6" s="12" t="s">
        <v>7</v>
      </c>
      <c r="V6" s="402"/>
      <c r="W6" s="12" t="s">
        <v>6</v>
      </c>
      <c r="X6" s="12" t="s">
        <v>7</v>
      </c>
      <c r="Y6" s="441"/>
    </row>
    <row r="7" spans="1:25" s="120" customFormat="1" ht="16.5" thickBot="1">
      <c r="A7" s="159">
        <v>1</v>
      </c>
      <c r="B7" s="160">
        <v>2</v>
      </c>
      <c r="C7" s="159">
        <v>3</v>
      </c>
      <c r="D7" s="160">
        <v>4</v>
      </c>
      <c r="E7" s="161">
        <v>5</v>
      </c>
      <c r="F7" s="163">
        <v>6</v>
      </c>
      <c r="G7" s="162">
        <v>7</v>
      </c>
      <c r="H7" s="160">
        <v>8</v>
      </c>
      <c r="I7" s="159">
        <v>9</v>
      </c>
      <c r="J7" s="160">
        <v>10</v>
      </c>
      <c r="K7" s="159">
        <v>11</v>
      </c>
      <c r="L7" s="160">
        <v>12</v>
      </c>
      <c r="M7" s="159">
        <v>13</v>
      </c>
      <c r="N7" s="160">
        <v>14</v>
      </c>
      <c r="O7" s="159">
        <v>15</v>
      </c>
      <c r="P7" s="160">
        <v>16</v>
      </c>
      <c r="Q7" s="159">
        <v>17</v>
      </c>
      <c r="R7" s="160">
        <v>18</v>
      </c>
      <c r="S7" s="159">
        <v>19</v>
      </c>
      <c r="T7" s="160">
        <v>20</v>
      </c>
      <c r="U7" s="159">
        <v>21</v>
      </c>
      <c r="V7" s="160">
        <v>22</v>
      </c>
      <c r="W7" s="159">
        <v>23</v>
      </c>
      <c r="X7" s="160">
        <v>24</v>
      </c>
      <c r="Y7" s="159">
        <v>25</v>
      </c>
    </row>
    <row r="8" spans="1:25" s="124" customFormat="1" ht="61.5" customHeight="1" thickBot="1">
      <c r="A8" s="121">
        <v>2000</v>
      </c>
      <c r="B8" s="122" t="s">
        <v>761</v>
      </c>
      <c r="C8" s="123" t="s">
        <v>352</v>
      </c>
      <c r="D8" s="171" t="s">
        <v>352</v>
      </c>
      <c r="E8" s="172" t="s">
        <v>959</v>
      </c>
      <c r="F8" s="173"/>
      <c r="G8" s="174">
        <f aca="true" t="shared" si="0" ref="G8:O8">SUM(G9,G102,G119,G145,G220,G269,G315,G344,G419,G481,G520)</f>
        <v>936630.2999999998</v>
      </c>
      <c r="H8" s="175">
        <f t="shared" si="0"/>
        <v>720015.8999999999</v>
      </c>
      <c r="I8" s="176">
        <f t="shared" si="0"/>
        <v>396614.39999999997</v>
      </c>
      <c r="J8" s="174">
        <f t="shared" si="0"/>
        <v>1215330.6</v>
      </c>
      <c r="K8" s="175">
        <f t="shared" si="0"/>
        <v>1014200.6000000001</v>
      </c>
      <c r="L8" s="176">
        <f t="shared" si="0"/>
        <v>241130</v>
      </c>
      <c r="M8" s="174">
        <f t="shared" si="0"/>
        <v>1085001.2</v>
      </c>
      <c r="N8" s="175">
        <v>892771.1</v>
      </c>
      <c r="O8" s="176">
        <f t="shared" si="0"/>
        <v>232230</v>
      </c>
      <c r="P8" s="177">
        <f>M8-J8</f>
        <v>-130329.40000000014</v>
      </c>
      <c r="Q8" s="177">
        <f>N8-K8</f>
        <v>-121429.50000000012</v>
      </c>
      <c r="R8" s="177">
        <f>O8-L8</f>
        <v>-8900</v>
      </c>
      <c r="S8" s="174">
        <f aca="true" t="shared" si="1" ref="S8:X8">SUM(S9,S102,S119,S145,S220,S269,S315,S344,S419,S481,S520)</f>
        <v>1092088.3</v>
      </c>
      <c r="T8" s="175">
        <f t="shared" si="1"/>
        <v>916316.3</v>
      </c>
      <c r="U8" s="176">
        <f t="shared" si="1"/>
        <v>350772</v>
      </c>
      <c r="V8" s="174">
        <f t="shared" si="1"/>
        <v>1093088.3</v>
      </c>
      <c r="W8" s="175">
        <f t="shared" si="1"/>
        <v>917316.3</v>
      </c>
      <c r="X8" s="176">
        <f t="shared" si="1"/>
        <v>350772</v>
      </c>
      <c r="Y8" s="165"/>
    </row>
    <row r="9" spans="1:25" s="129" customFormat="1" ht="69" customHeight="1">
      <c r="A9" s="125">
        <v>2100</v>
      </c>
      <c r="B9" s="126" t="s">
        <v>189</v>
      </c>
      <c r="C9" s="127" t="s">
        <v>190</v>
      </c>
      <c r="D9" s="128" t="s">
        <v>190</v>
      </c>
      <c r="E9" s="178" t="s">
        <v>960</v>
      </c>
      <c r="F9" s="173"/>
      <c r="G9" s="179">
        <f aca="true" t="shared" si="2" ref="G9:O9">SUM(G11,G44,G48,G61,G64,G67,G91,G94)</f>
        <v>232328.9</v>
      </c>
      <c r="H9" s="180">
        <f t="shared" si="2"/>
        <v>206649.59999999998</v>
      </c>
      <c r="I9" s="181">
        <f t="shared" si="2"/>
        <v>25679.299999999996</v>
      </c>
      <c r="J9" s="179">
        <f t="shared" si="2"/>
        <v>399103.9</v>
      </c>
      <c r="K9" s="180">
        <f t="shared" si="2"/>
        <v>323603.9</v>
      </c>
      <c r="L9" s="181">
        <f t="shared" si="2"/>
        <v>75500</v>
      </c>
      <c r="M9" s="179">
        <f t="shared" si="2"/>
        <v>394604</v>
      </c>
      <c r="N9" s="180">
        <f t="shared" si="2"/>
        <v>324104</v>
      </c>
      <c r="O9" s="181">
        <f t="shared" si="2"/>
        <v>70500</v>
      </c>
      <c r="P9" s="177">
        <f aca="true" t="shared" si="3" ref="P9:P67">M9-J9</f>
        <v>-4499.900000000023</v>
      </c>
      <c r="Q9" s="177">
        <f aca="true" t="shared" si="4" ref="Q9:Q67">N9-K9</f>
        <v>500.0999999999767</v>
      </c>
      <c r="R9" s="177">
        <f aca="true" t="shared" si="5" ref="R9:R67">O9-L9</f>
        <v>-5000</v>
      </c>
      <c r="S9" s="179">
        <f aca="true" t="shared" si="6" ref="S9:X9">SUM(S11,S44,S48,S61,S64,S67,S91,S94)</f>
        <v>282999</v>
      </c>
      <c r="T9" s="180">
        <f t="shared" si="6"/>
        <v>255999</v>
      </c>
      <c r="U9" s="181">
        <f t="shared" si="6"/>
        <v>27000</v>
      </c>
      <c r="V9" s="179">
        <f t="shared" si="6"/>
        <v>282999</v>
      </c>
      <c r="W9" s="180">
        <f t="shared" si="6"/>
        <v>255999</v>
      </c>
      <c r="X9" s="181">
        <f t="shared" si="6"/>
        <v>27000</v>
      </c>
      <c r="Y9" s="138"/>
    </row>
    <row r="10" spans="1:25" ht="24" customHeight="1">
      <c r="A10" s="125"/>
      <c r="B10" s="126"/>
      <c r="C10" s="127"/>
      <c r="D10" s="128"/>
      <c r="E10" s="182" t="s">
        <v>5</v>
      </c>
      <c r="F10" s="183"/>
      <c r="G10" s="184"/>
      <c r="H10" s="185"/>
      <c r="I10" s="186"/>
      <c r="J10" s="184"/>
      <c r="K10" s="185"/>
      <c r="L10" s="186"/>
      <c r="M10" s="184"/>
      <c r="N10" s="185"/>
      <c r="O10" s="186"/>
      <c r="P10" s="177"/>
      <c r="Q10" s="177"/>
      <c r="R10" s="177"/>
      <c r="S10" s="184"/>
      <c r="T10" s="185"/>
      <c r="U10" s="186"/>
      <c r="V10" s="184"/>
      <c r="W10" s="185"/>
      <c r="X10" s="186"/>
      <c r="Y10" s="187"/>
    </row>
    <row r="11" spans="1:25" s="133" customFormat="1" ht="60" customHeight="1">
      <c r="A11" s="144">
        <v>2110</v>
      </c>
      <c r="B11" s="166" t="s">
        <v>189</v>
      </c>
      <c r="C11" s="142" t="s">
        <v>191</v>
      </c>
      <c r="D11" s="143" t="s">
        <v>190</v>
      </c>
      <c r="E11" s="188" t="s">
        <v>765</v>
      </c>
      <c r="F11" s="173"/>
      <c r="G11" s="189">
        <f>SUM(H11:I11)</f>
        <v>198114.5</v>
      </c>
      <c r="H11" s="190">
        <f>SUM(H13+H42+H43)</f>
        <v>196139.9</v>
      </c>
      <c r="I11" s="190">
        <f>SUM(I13+I42+I43)</f>
        <v>1974.6</v>
      </c>
      <c r="J11" s="189">
        <f>SUM(K11:L11)</f>
        <v>330854.9</v>
      </c>
      <c r="K11" s="190">
        <f>SUM(K13+K42+K43)</f>
        <v>306354.9</v>
      </c>
      <c r="L11" s="190">
        <f>SUM(L13+L42+L43)</f>
        <v>24500</v>
      </c>
      <c r="M11" s="189">
        <f>SUM(N11:O11)</f>
        <v>330855</v>
      </c>
      <c r="N11" s="190">
        <f>SUM(N13+N42+N43)</f>
        <v>306355</v>
      </c>
      <c r="O11" s="190">
        <v>24500</v>
      </c>
      <c r="P11" s="177">
        <f t="shared" si="3"/>
        <v>0.09999999997671694</v>
      </c>
      <c r="Q11" s="177">
        <f t="shared" si="4"/>
        <v>0.09999999997671694</v>
      </c>
      <c r="R11" s="177">
        <f t="shared" si="5"/>
        <v>0</v>
      </c>
      <c r="S11" s="189">
        <f>SUM(T11:U11)</f>
        <v>256500</v>
      </c>
      <c r="T11" s="190">
        <f>SUM(T13+T42+T43)</f>
        <v>237500</v>
      </c>
      <c r="U11" s="190">
        <f>SUM(U13+U42+U43)</f>
        <v>19000</v>
      </c>
      <c r="V11" s="189">
        <f>SUM(W11:X11)</f>
        <v>256500</v>
      </c>
      <c r="W11" s="190">
        <f>SUM(W13+W42+W43)</f>
        <v>237500</v>
      </c>
      <c r="X11" s="190">
        <f>SUM(X13+X42+X43)</f>
        <v>19000</v>
      </c>
      <c r="Y11" s="192"/>
    </row>
    <row r="12" spans="1:25" s="133" customFormat="1" ht="18.75" customHeight="1">
      <c r="A12" s="130"/>
      <c r="B12" s="126"/>
      <c r="C12" s="131"/>
      <c r="D12" s="132"/>
      <c r="E12" s="182" t="s">
        <v>192</v>
      </c>
      <c r="F12" s="183"/>
      <c r="G12" s="184"/>
      <c r="H12" s="185"/>
      <c r="I12" s="186"/>
      <c r="J12" s="184"/>
      <c r="K12" s="208"/>
      <c r="L12" s="197"/>
      <c r="M12" s="197"/>
      <c r="N12" s="184"/>
      <c r="O12" s="186"/>
      <c r="P12" s="177"/>
      <c r="Q12" s="177"/>
      <c r="R12" s="177"/>
      <c r="S12" s="184"/>
      <c r="T12" s="185"/>
      <c r="U12" s="186"/>
      <c r="V12" s="184"/>
      <c r="W12" s="185"/>
      <c r="X12" s="186"/>
      <c r="Y12" s="192"/>
    </row>
    <row r="13" spans="1:25" ht="41.25" customHeight="1">
      <c r="A13" s="134">
        <v>2111</v>
      </c>
      <c r="B13" s="135" t="s">
        <v>189</v>
      </c>
      <c r="C13" s="136" t="s">
        <v>191</v>
      </c>
      <c r="D13" s="137" t="s">
        <v>191</v>
      </c>
      <c r="E13" s="193" t="s">
        <v>766</v>
      </c>
      <c r="F13" s="173"/>
      <c r="G13" s="194">
        <f>SUM(H13:I13)</f>
        <v>198114.5</v>
      </c>
      <c r="H13" s="195">
        <f>H14+H15+H16+H17+H18+H19+H20+H21+H22+H23+H24+H25+H26+H27+H28+H29+H30+H31+H32+H33+H38</f>
        <v>196139.9</v>
      </c>
      <c r="I13" s="196">
        <f>+I34+I35+I36+I37+I38+I39+I40+I41</f>
        <v>1974.6</v>
      </c>
      <c r="J13" s="194">
        <f>SUM(K13:L13)</f>
        <v>330854.9</v>
      </c>
      <c r="K13" s="196">
        <f>K14+K15+K16+K17+K18+K19+K20+K21+K22+K23+K24+K25+K26+K27+K28+K29+K30+K31+K32+K33+K38</f>
        <v>306354.9</v>
      </c>
      <c r="L13" s="197">
        <f>+L34+L35+L36+L37+L38+L39+L40+L41</f>
        <v>24500</v>
      </c>
      <c r="M13" s="197">
        <f>SUM(N13:O13)</f>
        <v>330854.9</v>
      </c>
      <c r="N13" s="194">
        <f>SUM(N14:N33)</f>
        <v>306355</v>
      </c>
      <c r="O13" s="196">
        <v>24499.9</v>
      </c>
      <c r="P13" s="177">
        <f t="shared" si="3"/>
        <v>0</v>
      </c>
      <c r="Q13" s="177">
        <f t="shared" si="4"/>
        <v>0.09999999997671694</v>
      </c>
      <c r="R13" s="177">
        <f t="shared" si="5"/>
        <v>-0.09999999999854481</v>
      </c>
      <c r="S13" s="194">
        <f>SUM(T13:U13)</f>
        <v>256500</v>
      </c>
      <c r="T13" s="196">
        <f>T14+T15+T16+T17+T18+T19+T20+T21+T22+T23+T24+T25+T26+T27+T28+T29+T30+T31+T32+T33+T38</f>
        <v>237500</v>
      </c>
      <c r="U13" s="197">
        <f>SUM(U34:U41)</f>
        <v>19000</v>
      </c>
      <c r="V13" s="194">
        <f>SUM(W13:X13)</f>
        <v>256500</v>
      </c>
      <c r="W13" s="195">
        <f>SUM(W14:W33)</f>
        <v>237500</v>
      </c>
      <c r="X13" s="196">
        <f>SUM(X34:X41)</f>
        <v>19000</v>
      </c>
      <c r="Y13" s="187"/>
    </row>
    <row r="14" spans="1:25" ht="24" customHeight="1">
      <c r="A14" s="138"/>
      <c r="B14" s="131"/>
      <c r="C14" s="131"/>
      <c r="D14" s="197"/>
      <c r="E14" s="198" t="s">
        <v>958</v>
      </c>
      <c r="F14" s="163" t="s">
        <v>248</v>
      </c>
      <c r="G14" s="184">
        <f>SUM(H14:I14)</f>
        <v>145303.1</v>
      </c>
      <c r="H14" s="185">
        <v>145303.1</v>
      </c>
      <c r="I14" s="185"/>
      <c r="J14" s="184">
        <f>SUM(K14:L14)</f>
        <v>248000</v>
      </c>
      <c r="K14" s="208">
        <v>248000</v>
      </c>
      <c r="L14" s="197"/>
      <c r="M14" s="197">
        <f>SUM(N14:O14)</f>
        <v>248000</v>
      </c>
      <c r="N14" s="184">
        <v>248000</v>
      </c>
      <c r="O14" s="186">
        <v>0</v>
      </c>
      <c r="P14" s="177">
        <f t="shared" si="3"/>
        <v>0</v>
      </c>
      <c r="Q14" s="177">
        <f t="shared" si="4"/>
        <v>0</v>
      </c>
      <c r="R14" s="177">
        <f t="shared" si="5"/>
        <v>0</v>
      </c>
      <c r="S14" s="184">
        <f>SUM(T14:U14)</f>
        <v>186000</v>
      </c>
      <c r="T14" s="208">
        <v>186000</v>
      </c>
      <c r="U14" s="197"/>
      <c r="V14" s="184">
        <f>SUM(W14:X14)</f>
        <v>186000</v>
      </c>
      <c r="W14" s="185">
        <v>186000</v>
      </c>
      <c r="X14" s="186"/>
      <c r="Y14" s="187"/>
    </row>
    <row r="15" spans="1:25" ht="30" customHeight="1">
      <c r="A15" s="138"/>
      <c r="B15" s="131"/>
      <c r="C15" s="131"/>
      <c r="D15" s="197"/>
      <c r="E15" s="198" t="s">
        <v>957</v>
      </c>
      <c r="F15" s="163" t="s">
        <v>249</v>
      </c>
      <c r="G15" s="184">
        <f>SUM(H15:I15)</f>
        <v>13345.5</v>
      </c>
      <c r="H15" s="185">
        <v>13345.5</v>
      </c>
      <c r="I15" s="185"/>
      <c r="J15" s="184">
        <f aca="true" t="shared" si="7" ref="J15:J41">SUM(K15:L15)</f>
        <v>15000</v>
      </c>
      <c r="K15" s="208">
        <v>15000</v>
      </c>
      <c r="L15" s="197"/>
      <c r="M15" s="197">
        <f aca="true" t="shared" si="8" ref="M15:M45">SUM(N15:O15)</f>
        <v>15000</v>
      </c>
      <c r="N15" s="184">
        <v>15000</v>
      </c>
      <c r="O15" s="186"/>
      <c r="P15" s="177">
        <f>M15-J15</f>
        <v>0</v>
      </c>
      <c r="Q15" s="177">
        <f>N15-K15</f>
        <v>0</v>
      </c>
      <c r="R15" s="177">
        <f>O15-L15</f>
        <v>0</v>
      </c>
      <c r="S15" s="184">
        <f>SUM(T15:U15)</f>
        <v>6000</v>
      </c>
      <c r="T15" s="208">
        <v>6000</v>
      </c>
      <c r="U15" s="197"/>
      <c r="V15" s="184">
        <f aca="true" t="shared" si="9" ref="V15:V42">SUM(W15:X15)</f>
        <v>6000</v>
      </c>
      <c r="W15" s="185">
        <v>6000</v>
      </c>
      <c r="X15" s="186"/>
      <c r="Y15" s="187"/>
    </row>
    <row r="16" spans="1:25" ht="18" customHeight="1">
      <c r="A16" s="138"/>
      <c r="B16" s="131"/>
      <c r="C16" s="131"/>
      <c r="D16" s="197"/>
      <c r="E16" s="198" t="s">
        <v>916</v>
      </c>
      <c r="F16" s="163" t="s">
        <v>250</v>
      </c>
      <c r="G16" s="184">
        <f aca="true" t="shared" si="10" ref="G16:G41">SUM(H16:I16)</f>
        <v>9119.3</v>
      </c>
      <c r="H16" s="185">
        <v>9119.3</v>
      </c>
      <c r="I16" s="185"/>
      <c r="J16" s="184">
        <f t="shared" si="7"/>
        <v>12000</v>
      </c>
      <c r="K16" s="208">
        <v>12000</v>
      </c>
      <c r="L16" s="197"/>
      <c r="M16" s="197">
        <f t="shared" si="8"/>
        <v>12000</v>
      </c>
      <c r="N16" s="184">
        <v>12000</v>
      </c>
      <c r="O16" s="186"/>
      <c r="P16" s="177">
        <f t="shared" si="3"/>
        <v>0</v>
      </c>
      <c r="Q16" s="177">
        <f t="shared" si="4"/>
        <v>0</v>
      </c>
      <c r="R16" s="177">
        <f t="shared" si="5"/>
        <v>0</v>
      </c>
      <c r="S16" s="184">
        <f aca="true" t="shared" si="11" ref="S16:S41">SUM(T16:U16)</f>
        <v>12000</v>
      </c>
      <c r="T16" s="208">
        <v>12000</v>
      </c>
      <c r="U16" s="197"/>
      <c r="V16" s="184">
        <f t="shared" si="9"/>
        <v>12000</v>
      </c>
      <c r="W16" s="185">
        <v>12000</v>
      </c>
      <c r="X16" s="186"/>
      <c r="Y16" s="187"/>
    </row>
    <row r="17" spans="1:25" ht="18" customHeight="1">
      <c r="A17" s="138"/>
      <c r="B17" s="131"/>
      <c r="C17" s="131"/>
      <c r="D17" s="197"/>
      <c r="E17" s="198" t="s">
        <v>956</v>
      </c>
      <c r="F17" s="163" t="s">
        <v>251</v>
      </c>
      <c r="G17" s="184">
        <f t="shared" si="10"/>
        <v>69.8</v>
      </c>
      <c r="H17" s="185">
        <v>69.8</v>
      </c>
      <c r="I17" s="185"/>
      <c r="J17" s="184">
        <f t="shared" si="7"/>
        <v>1000</v>
      </c>
      <c r="K17" s="208">
        <v>1000</v>
      </c>
      <c r="L17" s="197"/>
      <c r="M17" s="197">
        <f t="shared" si="8"/>
        <v>1000</v>
      </c>
      <c r="N17" s="184">
        <v>1000</v>
      </c>
      <c r="O17" s="186"/>
      <c r="P17" s="177">
        <f t="shared" si="3"/>
        <v>0</v>
      </c>
      <c r="Q17" s="177">
        <f t="shared" si="4"/>
        <v>0</v>
      </c>
      <c r="R17" s="177">
        <f t="shared" si="5"/>
        <v>0</v>
      </c>
      <c r="S17" s="184">
        <f t="shared" si="11"/>
        <v>150</v>
      </c>
      <c r="T17" s="208">
        <v>150</v>
      </c>
      <c r="U17" s="197"/>
      <c r="V17" s="184">
        <f t="shared" si="9"/>
        <v>150</v>
      </c>
      <c r="W17" s="185">
        <v>150</v>
      </c>
      <c r="X17" s="186"/>
      <c r="Y17" s="187"/>
    </row>
    <row r="18" spans="1:25" ht="18" customHeight="1">
      <c r="A18" s="138"/>
      <c r="B18" s="131"/>
      <c r="C18" s="131"/>
      <c r="D18" s="197"/>
      <c r="E18" s="198" t="s">
        <v>955</v>
      </c>
      <c r="F18" s="163" t="s">
        <v>252</v>
      </c>
      <c r="G18" s="184">
        <f t="shared" si="10"/>
        <v>1146.6</v>
      </c>
      <c r="H18" s="185">
        <v>1146.6</v>
      </c>
      <c r="I18" s="185"/>
      <c r="J18" s="184">
        <f t="shared" si="7"/>
        <v>1000</v>
      </c>
      <c r="K18" s="208">
        <v>1000</v>
      </c>
      <c r="L18" s="197"/>
      <c r="M18" s="197">
        <f t="shared" si="8"/>
        <v>1000</v>
      </c>
      <c r="N18" s="184">
        <v>1000</v>
      </c>
      <c r="O18" s="186"/>
      <c r="P18" s="177">
        <f t="shared" si="3"/>
        <v>0</v>
      </c>
      <c r="Q18" s="177">
        <f t="shared" si="4"/>
        <v>0</v>
      </c>
      <c r="R18" s="177">
        <f t="shared" si="5"/>
        <v>0</v>
      </c>
      <c r="S18" s="184">
        <f t="shared" si="11"/>
        <v>2000</v>
      </c>
      <c r="T18" s="208">
        <v>2000</v>
      </c>
      <c r="U18" s="197"/>
      <c r="V18" s="184">
        <f t="shared" si="9"/>
        <v>2000</v>
      </c>
      <c r="W18" s="185">
        <v>2000</v>
      </c>
      <c r="X18" s="186"/>
      <c r="Y18" s="187"/>
    </row>
    <row r="19" spans="1:25" ht="18" customHeight="1">
      <c r="A19" s="138"/>
      <c r="B19" s="131"/>
      <c r="C19" s="131"/>
      <c r="D19" s="197"/>
      <c r="E19" s="198" t="s">
        <v>954</v>
      </c>
      <c r="F19" s="163" t="s">
        <v>253</v>
      </c>
      <c r="G19" s="184">
        <f t="shared" si="10"/>
        <v>0</v>
      </c>
      <c r="H19" s="185">
        <v>0</v>
      </c>
      <c r="I19" s="185"/>
      <c r="J19" s="184">
        <f t="shared" si="7"/>
        <v>355</v>
      </c>
      <c r="K19" s="208">
        <v>355</v>
      </c>
      <c r="L19" s="197"/>
      <c r="M19" s="197">
        <f t="shared" si="8"/>
        <v>355</v>
      </c>
      <c r="N19" s="184">
        <v>355</v>
      </c>
      <c r="O19" s="186"/>
      <c r="P19" s="177">
        <f t="shared" si="3"/>
        <v>0</v>
      </c>
      <c r="Q19" s="177">
        <f t="shared" si="4"/>
        <v>0</v>
      </c>
      <c r="R19" s="177">
        <f t="shared" si="5"/>
        <v>0</v>
      </c>
      <c r="S19" s="184">
        <f t="shared" si="11"/>
        <v>200</v>
      </c>
      <c r="T19" s="208">
        <v>200</v>
      </c>
      <c r="U19" s="197"/>
      <c r="V19" s="184">
        <f t="shared" si="9"/>
        <v>200</v>
      </c>
      <c r="W19" s="185">
        <v>200</v>
      </c>
      <c r="X19" s="186"/>
      <c r="Y19" s="187"/>
    </row>
    <row r="20" spans="1:25" ht="18" customHeight="1">
      <c r="A20" s="138"/>
      <c r="B20" s="131"/>
      <c r="C20" s="131"/>
      <c r="D20" s="197"/>
      <c r="E20" s="198" t="s">
        <v>941</v>
      </c>
      <c r="F20" s="163" t="s">
        <v>255</v>
      </c>
      <c r="G20" s="184">
        <f t="shared" si="10"/>
        <v>0</v>
      </c>
      <c r="H20" s="185">
        <v>0</v>
      </c>
      <c r="I20" s="185"/>
      <c r="J20" s="184">
        <f t="shared" si="7"/>
        <v>800</v>
      </c>
      <c r="K20" s="208">
        <v>800</v>
      </c>
      <c r="L20" s="197"/>
      <c r="M20" s="197">
        <f t="shared" si="8"/>
        <v>800</v>
      </c>
      <c r="N20" s="184">
        <v>800</v>
      </c>
      <c r="O20" s="186"/>
      <c r="P20" s="177">
        <f t="shared" si="3"/>
        <v>0</v>
      </c>
      <c r="Q20" s="177">
        <f t="shared" si="4"/>
        <v>0</v>
      </c>
      <c r="R20" s="177">
        <f t="shared" si="5"/>
        <v>0</v>
      </c>
      <c r="S20" s="184">
        <f t="shared" si="11"/>
        <v>800</v>
      </c>
      <c r="T20" s="208">
        <v>800</v>
      </c>
      <c r="U20" s="197"/>
      <c r="V20" s="184">
        <f t="shared" si="9"/>
        <v>800</v>
      </c>
      <c r="W20" s="185">
        <v>800</v>
      </c>
      <c r="X20" s="186"/>
      <c r="Y20" s="187"/>
    </row>
    <row r="21" spans="1:25" ht="18" customHeight="1">
      <c r="A21" s="138"/>
      <c r="B21" s="131"/>
      <c r="C21" s="131"/>
      <c r="D21" s="197"/>
      <c r="E21" s="198" t="s">
        <v>953</v>
      </c>
      <c r="F21" s="163" t="s">
        <v>258</v>
      </c>
      <c r="G21" s="184">
        <f t="shared" si="10"/>
        <v>0</v>
      </c>
      <c r="H21" s="185">
        <v>0</v>
      </c>
      <c r="I21" s="185"/>
      <c r="J21" s="184">
        <f t="shared" si="7"/>
        <v>0</v>
      </c>
      <c r="K21" s="208"/>
      <c r="L21" s="197"/>
      <c r="M21" s="197">
        <f t="shared" si="8"/>
        <v>1000</v>
      </c>
      <c r="N21" s="184">
        <v>1000</v>
      </c>
      <c r="O21" s="186"/>
      <c r="P21" s="177">
        <f t="shared" si="3"/>
        <v>1000</v>
      </c>
      <c r="Q21" s="177">
        <f t="shared" si="4"/>
        <v>1000</v>
      </c>
      <c r="R21" s="177">
        <f t="shared" si="5"/>
        <v>0</v>
      </c>
      <c r="S21" s="184">
        <f t="shared" si="11"/>
        <v>0</v>
      </c>
      <c r="T21" s="208"/>
      <c r="U21" s="197"/>
      <c r="V21" s="184">
        <f t="shared" si="9"/>
        <v>0</v>
      </c>
      <c r="W21" s="185"/>
      <c r="X21" s="186"/>
      <c r="Y21" s="187"/>
    </row>
    <row r="22" spans="1:25" ht="18" customHeight="1">
      <c r="A22" s="138"/>
      <c r="B22" s="131"/>
      <c r="C22" s="131"/>
      <c r="D22" s="197"/>
      <c r="E22" s="198" t="s">
        <v>951</v>
      </c>
      <c r="F22" s="163" t="s">
        <v>952</v>
      </c>
      <c r="G22" s="184">
        <f t="shared" si="10"/>
        <v>97.9</v>
      </c>
      <c r="H22" s="185">
        <v>97.9</v>
      </c>
      <c r="I22" s="185"/>
      <c r="J22" s="184">
        <f t="shared" si="7"/>
        <v>200</v>
      </c>
      <c r="K22" s="208">
        <v>200</v>
      </c>
      <c r="L22" s="197"/>
      <c r="M22" s="197">
        <f t="shared" si="8"/>
        <v>200</v>
      </c>
      <c r="N22" s="184">
        <v>200</v>
      </c>
      <c r="O22" s="186"/>
      <c r="P22" s="177">
        <f t="shared" si="3"/>
        <v>0</v>
      </c>
      <c r="Q22" s="177">
        <f t="shared" si="4"/>
        <v>0</v>
      </c>
      <c r="R22" s="177">
        <f t="shared" si="5"/>
        <v>0</v>
      </c>
      <c r="S22" s="184">
        <f t="shared" si="11"/>
        <v>150</v>
      </c>
      <c r="T22" s="208">
        <v>150</v>
      </c>
      <c r="U22" s="197"/>
      <c r="V22" s="184">
        <f t="shared" si="9"/>
        <v>150</v>
      </c>
      <c r="W22" s="185">
        <v>150</v>
      </c>
      <c r="X22" s="186"/>
      <c r="Y22" s="187"/>
    </row>
    <row r="23" spans="1:25" ht="18" customHeight="1">
      <c r="A23" s="138"/>
      <c r="B23" s="131"/>
      <c r="C23" s="131"/>
      <c r="D23" s="197"/>
      <c r="E23" s="198" t="s">
        <v>950</v>
      </c>
      <c r="F23" s="163" t="s">
        <v>254</v>
      </c>
      <c r="G23" s="184">
        <f t="shared" si="10"/>
        <v>0</v>
      </c>
      <c r="H23" s="185">
        <v>0</v>
      </c>
      <c r="I23" s="185"/>
      <c r="J23" s="184">
        <f t="shared" si="7"/>
        <v>999.9</v>
      </c>
      <c r="K23" s="208">
        <v>999.9</v>
      </c>
      <c r="L23" s="197"/>
      <c r="M23" s="197">
        <f t="shared" si="8"/>
        <v>0</v>
      </c>
      <c r="N23" s="184">
        <v>0</v>
      </c>
      <c r="O23" s="186"/>
      <c r="P23" s="177">
        <f t="shared" si="3"/>
        <v>-999.9</v>
      </c>
      <c r="Q23" s="177">
        <f t="shared" si="4"/>
        <v>-999.9</v>
      </c>
      <c r="R23" s="177">
        <f t="shared" si="5"/>
        <v>0</v>
      </c>
      <c r="S23" s="184">
        <f t="shared" si="11"/>
        <v>0</v>
      </c>
      <c r="T23" s="208"/>
      <c r="U23" s="197"/>
      <c r="V23" s="184">
        <f t="shared" si="9"/>
        <v>0</v>
      </c>
      <c r="W23" s="185"/>
      <c r="X23" s="186"/>
      <c r="Y23" s="187"/>
    </row>
    <row r="24" spans="1:25" ht="18" customHeight="1">
      <c r="A24" s="138"/>
      <c r="B24" s="131"/>
      <c r="C24" s="131"/>
      <c r="D24" s="197"/>
      <c r="E24" s="198" t="s">
        <v>774</v>
      </c>
      <c r="F24" s="163" t="s">
        <v>263</v>
      </c>
      <c r="G24" s="184">
        <f t="shared" si="10"/>
        <v>5014.6</v>
      </c>
      <c r="H24" s="185">
        <v>5014.6</v>
      </c>
      <c r="I24" s="185"/>
      <c r="J24" s="184">
        <f t="shared" si="7"/>
        <v>5000</v>
      </c>
      <c r="K24" s="208">
        <v>5000</v>
      </c>
      <c r="L24" s="197"/>
      <c r="M24" s="197">
        <f t="shared" si="8"/>
        <v>5000</v>
      </c>
      <c r="N24" s="184">
        <v>5000</v>
      </c>
      <c r="O24" s="186"/>
      <c r="P24" s="177">
        <f t="shared" si="3"/>
        <v>0</v>
      </c>
      <c r="Q24" s="177">
        <f t="shared" si="4"/>
        <v>0</v>
      </c>
      <c r="R24" s="177">
        <f t="shared" si="5"/>
        <v>0</v>
      </c>
      <c r="S24" s="184">
        <f t="shared" si="11"/>
        <v>8000</v>
      </c>
      <c r="T24" s="208">
        <v>8000</v>
      </c>
      <c r="U24" s="197"/>
      <c r="V24" s="184">
        <f t="shared" si="9"/>
        <v>8000</v>
      </c>
      <c r="W24" s="185">
        <v>8000</v>
      </c>
      <c r="X24" s="186"/>
      <c r="Y24" s="187"/>
    </row>
    <row r="25" spans="1:25" ht="18" customHeight="1">
      <c r="A25" s="138"/>
      <c r="B25" s="131"/>
      <c r="C25" s="131"/>
      <c r="D25" s="197"/>
      <c r="E25" s="198" t="s">
        <v>948</v>
      </c>
      <c r="F25" s="163" t="s">
        <v>949</v>
      </c>
      <c r="G25" s="184">
        <f t="shared" si="10"/>
        <v>279.3</v>
      </c>
      <c r="H25" s="185">
        <v>279.3</v>
      </c>
      <c r="I25" s="185"/>
      <c r="J25" s="184">
        <f t="shared" si="7"/>
        <v>300</v>
      </c>
      <c r="K25" s="208">
        <v>300</v>
      </c>
      <c r="L25" s="197"/>
      <c r="M25" s="197">
        <f t="shared" si="8"/>
        <v>300</v>
      </c>
      <c r="N25" s="184">
        <v>300</v>
      </c>
      <c r="O25" s="186"/>
      <c r="P25" s="177">
        <f t="shared" si="3"/>
        <v>0</v>
      </c>
      <c r="Q25" s="177">
        <f t="shared" si="4"/>
        <v>0</v>
      </c>
      <c r="R25" s="177">
        <f t="shared" si="5"/>
        <v>0</v>
      </c>
      <c r="S25" s="184">
        <f t="shared" si="11"/>
        <v>500</v>
      </c>
      <c r="T25" s="208">
        <v>500</v>
      </c>
      <c r="U25" s="197"/>
      <c r="V25" s="184">
        <f t="shared" si="9"/>
        <v>500</v>
      </c>
      <c r="W25" s="185">
        <v>500</v>
      </c>
      <c r="X25" s="186"/>
      <c r="Y25" s="187"/>
    </row>
    <row r="26" spans="1:25" ht="27" customHeight="1">
      <c r="A26" s="138"/>
      <c r="B26" s="131"/>
      <c r="C26" s="131"/>
      <c r="D26" s="197"/>
      <c r="E26" s="198" t="s">
        <v>947</v>
      </c>
      <c r="F26" s="163" t="s">
        <v>265</v>
      </c>
      <c r="G26" s="184">
        <f t="shared" si="10"/>
        <v>12795.1</v>
      </c>
      <c r="H26" s="185">
        <v>12795.1</v>
      </c>
      <c r="I26" s="185"/>
      <c r="J26" s="184">
        <f t="shared" si="7"/>
        <v>7000</v>
      </c>
      <c r="K26" s="208">
        <v>7000</v>
      </c>
      <c r="L26" s="197"/>
      <c r="M26" s="197">
        <f t="shared" si="8"/>
        <v>7000</v>
      </c>
      <c r="N26" s="184">
        <v>7000</v>
      </c>
      <c r="O26" s="186"/>
      <c r="P26" s="177">
        <f t="shared" si="3"/>
        <v>0</v>
      </c>
      <c r="Q26" s="177">
        <f t="shared" si="4"/>
        <v>0</v>
      </c>
      <c r="R26" s="177">
        <f t="shared" si="5"/>
        <v>0</v>
      </c>
      <c r="S26" s="184">
        <f t="shared" si="11"/>
        <v>4000</v>
      </c>
      <c r="T26" s="208">
        <v>4000</v>
      </c>
      <c r="U26" s="197"/>
      <c r="V26" s="184">
        <f t="shared" si="9"/>
        <v>4000</v>
      </c>
      <c r="W26" s="185">
        <v>4000</v>
      </c>
      <c r="X26" s="186"/>
      <c r="Y26" s="187"/>
    </row>
    <row r="27" spans="1:25" ht="33" customHeight="1">
      <c r="A27" s="138"/>
      <c r="B27" s="131"/>
      <c r="C27" s="131"/>
      <c r="D27" s="197"/>
      <c r="E27" s="198" t="s">
        <v>924</v>
      </c>
      <c r="F27" s="163" t="s">
        <v>266</v>
      </c>
      <c r="G27" s="184">
        <f t="shared" si="10"/>
        <v>1548</v>
      </c>
      <c r="H27" s="185">
        <v>1548</v>
      </c>
      <c r="I27" s="185"/>
      <c r="J27" s="184">
        <f t="shared" si="7"/>
        <v>3000</v>
      </c>
      <c r="K27" s="208">
        <v>3000</v>
      </c>
      <c r="L27" s="197"/>
      <c r="M27" s="197">
        <f t="shared" si="8"/>
        <v>3000</v>
      </c>
      <c r="N27" s="184">
        <v>3000</v>
      </c>
      <c r="O27" s="186"/>
      <c r="P27" s="177">
        <f t="shared" si="3"/>
        <v>0</v>
      </c>
      <c r="Q27" s="177">
        <f t="shared" si="4"/>
        <v>0</v>
      </c>
      <c r="R27" s="177">
        <f t="shared" si="5"/>
        <v>0</v>
      </c>
      <c r="S27" s="184">
        <f t="shared" si="11"/>
        <v>2000</v>
      </c>
      <c r="T27" s="208">
        <v>2000</v>
      </c>
      <c r="U27" s="197"/>
      <c r="V27" s="184">
        <f t="shared" si="9"/>
        <v>2000</v>
      </c>
      <c r="W27" s="185">
        <v>2000</v>
      </c>
      <c r="X27" s="186"/>
      <c r="Y27" s="187"/>
    </row>
    <row r="28" spans="1:25" ht="18" customHeight="1">
      <c r="A28" s="138"/>
      <c r="B28" s="131"/>
      <c r="C28" s="131"/>
      <c r="D28" s="197"/>
      <c r="E28" s="198" t="s">
        <v>939</v>
      </c>
      <c r="F28" s="163" t="s">
        <v>267</v>
      </c>
      <c r="G28" s="184">
        <f t="shared" si="10"/>
        <v>956.1</v>
      </c>
      <c r="H28" s="185">
        <v>956.1</v>
      </c>
      <c r="I28" s="185"/>
      <c r="J28" s="184">
        <f t="shared" si="7"/>
        <v>1500</v>
      </c>
      <c r="K28" s="208">
        <v>1500</v>
      </c>
      <c r="L28" s="197"/>
      <c r="M28" s="197">
        <f t="shared" si="8"/>
        <v>1500</v>
      </c>
      <c r="N28" s="184">
        <v>1500</v>
      </c>
      <c r="O28" s="186"/>
      <c r="P28" s="177">
        <f t="shared" si="3"/>
        <v>0</v>
      </c>
      <c r="Q28" s="177">
        <f t="shared" si="4"/>
        <v>0</v>
      </c>
      <c r="R28" s="177">
        <f t="shared" si="5"/>
        <v>0</v>
      </c>
      <c r="S28" s="184">
        <f t="shared" si="11"/>
        <v>1000</v>
      </c>
      <c r="T28" s="208">
        <v>1000</v>
      </c>
      <c r="U28" s="197"/>
      <c r="V28" s="184">
        <f t="shared" si="9"/>
        <v>1000</v>
      </c>
      <c r="W28" s="185">
        <v>1000</v>
      </c>
      <c r="X28" s="186"/>
      <c r="Y28" s="187"/>
    </row>
    <row r="29" spans="1:25" ht="18" customHeight="1">
      <c r="A29" s="138"/>
      <c r="B29" s="131"/>
      <c r="C29" s="131"/>
      <c r="D29" s="197"/>
      <c r="E29" s="198" t="s">
        <v>946</v>
      </c>
      <c r="F29" s="163" t="s">
        <v>268</v>
      </c>
      <c r="G29" s="184">
        <f t="shared" si="10"/>
        <v>4717.6</v>
      </c>
      <c r="H29" s="185">
        <v>4717.6</v>
      </c>
      <c r="I29" s="185"/>
      <c r="J29" s="184">
        <f t="shared" si="7"/>
        <v>8000</v>
      </c>
      <c r="K29" s="208">
        <v>8000</v>
      </c>
      <c r="L29" s="197"/>
      <c r="M29" s="197">
        <f t="shared" si="8"/>
        <v>8000</v>
      </c>
      <c r="N29" s="184">
        <v>8000</v>
      </c>
      <c r="O29" s="186"/>
      <c r="P29" s="177">
        <f t="shared" si="3"/>
        <v>0</v>
      </c>
      <c r="Q29" s="177">
        <f t="shared" si="4"/>
        <v>0</v>
      </c>
      <c r="R29" s="177">
        <f t="shared" si="5"/>
        <v>0</v>
      </c>
      <c r="S29" s="184">
        <f t="shared" si="11"/>
        <v>8000</v>
      </c>
      <c r="T29" s="208">
        <v>8000</v>
      </c>
      <c r="U29" s="197"/>
      <c r="V29" s="184">
        <f t="shared" si="9"/>
        <v>8000</v>
      </c>
      <c r="W29" s="185">
        <v>8000</v>
      </c>
      <c r="X29" s="186"/>
      <c r="Y29" s="187"/>
    </row>
    <row r="30" spans="1:25" ht="29.25" customHeight="1">
      <c r="A30" s="138"/>
      <c r="B30" s="131"/>
      <c r="C30" s="131"/>
      <c r="D30" s="197"/>
      <c r="E30" s="198" t="s">
        <v>934</v>
      </c>
      <c r="F30" s="163" t="s">
        <v>269</v>
      </c>
      <c r="G30" s="184">
        <f t="shared" si="10"/>
        <v>940.1</v>
      </c>
      <c r="H30" s="185">
        <v>940.1</v>
      </c>
      <c r="I30" s="185"/>
      <c r="J30" s="184">
        <f t="shared" si="7"/>
        <v>1000</v>
      </c>
      <c r="K30" s="208">
        <v>1000</v>
      </c>
      <c r="L30" s="197"/>
      <c r="M30" s="197">
        <f t="shared" si="8"/>
        <v>1000</v>
      </c>
      <c r="N30" s="184">
        <v>1000</v>
      </c>
      <c r="O30" s="186"/>
      <c r="P30" s="177">
        <f t="shared" si="3"/>
        <v>0</v>
      </c>
      <c r="Q30" s="177">
        <f t="shared" si="4"/>
        <v>0</v>
      </c>
      <c r="R30" s="177">
        <f t="shared" si="5"/>
        <v>0</v>
      </c>
      <c r="S30" s="184">
        <f t="shared" si="11"/>
        <v>1000</v>
      </c>
      <c r="T30" s="208">
        <v>1000</v>
      </c>
      <c r="U30" s="197"/>
      <c r="V30" s="184">
        <f t="shared" si="9"/>
        <v>1000</v>
      </c>
      <c r="W30" s="185">
        <v>1000</v>
      </c>
      <c r="X30" s="186"/>
      <c r="Y30" s="187"/>
    </row>
    <row r="31" spans="1:25" ht="18" customHeight="1">
      <c r="A31" s="138"/>
      <c r="B31" s="131"/>
      <c r="C31" s="131"/>
      <c r="D31" s="197"/>
      <c r="E31" s="198" t="s">
        <v>912</v>
      </c>
      <c r="F31" s="163" t="s">
        <v>270</v>
      </c>
      <c r="G31" s="184">
        <f t="shared" si="10"/>
        <v>786.1</v>
      </c>
      <c r="H31" s="185">
        <v>786.1</v>
      </c>
      <c r="I31" s="185"/>
      <c r="J31" s="184">
        <f t="shared" si="7"/>
        <v>1000</v>
      </c>
      <c r="K31" s="208">
        <v>1000</v>
      </c>
      <c r="L31" s="197"/>
      <c r="M31" s="197">
        <f t="shared" si="8"/>
        <v>1000</v>
      </c>
      <c r="N31" s="184">
        <v>1000</v>
      </c>
      <c r="O31" s="186"/>
      <c r="P31" s="177">
        <f t="shared" si="3"/>
        <v>0</v>
      </c>
      <c r="Q31" s="177">
        <f t="shared" si="4"/>
        <v>0</v>
      </c>
      <c r="R31" s="177">
        <f t="shared" si="5"/>
        <v>0</v>
      </c>
      <c r="S31" s="184">
        <f t="shared" si="11"/>
        <v>5000</v>
      </c>
      <c r="T31" s="208">
        <v>5000</v>
      </c>
      <c r="U31" s="197"/>
      <c r="V31" s="184">
        <f t="shared" si="9"/>
        <v>5000</v>
      </c>
      <c r="W31" s="185">
        <v>5000</v>
      </c>
      <c r="X31" s="186"/>
      <c r="Y31" s="187"/>
    </row>
    <row r="32" spans="1:25" ht="18" customHeight="1">
      <c r="A32" s="138"/>
      <c r="B32" s="131"/>
      <c r="C32" s="131"/>
      <c r="D32" s="197"/>
      <c r="E32" s="198" t="s">
        <v>945</v>
      </c>
      <c r="F32" s="163" t="s">
        <v>661</v>
      </c>
      <c r="G32" s="184">
        <f t="shared" si="10"/>
        <v>0</v>
      </c>
      <c r="H32" s="185">
        <v>0</v>
      </c>
      <c r="I32" s="185"/>
      <c r="J32" s="184">
        <f t="shared" si="7"/>
        <v>50</v>
      </c>
      <c r="K32" s="208">
        <v>50</v>
      </c>
      <c r="L32" s="197"/>
      <c r="M32" s="197">
        <f t="shared" si="8"/>
        <v>50</v>
      </c>
      <c r="N32" s="184">
        <v>50</v>
      </c>
      <c r="O32" s="186"/>
      <c r="P32" s="177">
        <f t="shared" si="3"/>
        <v>0</v>
      </c>
      <c r="Q32" s="177">
        <v>200</v>
      </c>
      <c r="R32" s="177">
        <f t="shared" si="5"/>
        <v>0</v>
      </c>
      <c r="S32" s="184">
        <f t="shared" si="11"/>
        <v>200</v>
      </c>
      <c r="T32" s="208">
        <v>200</v>
      </c>
      <c r="U32" s="197"/>
      <c r="V32" s="184">
        <f t="shared" si="9"/>
        <v>200</v>
      </c>
      <c r="W32" s="185">
        <v>200</v>
      </c>
      <c r="X32" s="186"/>
      <c r="Y32" s="187"/>
    </row>
    <row r="33" spans="1:25" ht="18" customHeight="1">
      <c r="A33" s="138"/>
      <c r="B33" s="131"/>
      <c r="C33" s="131"/>
      <c r="D33" s="197"/>
      <c r="E33" s="198" t="s">
        <v>930</v>
      </c>
      <c r="F33" s="163" t="s">
        <v>284</v>
      </c>
      <c r="G33" s="184">
        <f t="shared" si="10"/>
        <v>20.8</v>
      </c>
      <c r="H33" s="185">
        <v>20.8</v>
      </c>
      <c r="I33" s="185"/>
      <c r="J33" s="184">
        <f t="shared" si="7"/>
        <v>150</v>
      </c>
      <c r="K33" s="208">
        <v>150</v>
      </c>
      <c r="L33" s="197"/>
      <c r="M33" s="197">
        <f t="shared" si="8"/>
        <v>150</v>
      </c>
      <c r="N33" s="184">
        <v>150</v>
      </c>
      <c r="O33" s="186"/>
      <c r="P33" s="177">
        <f t="shared" si="3"/>
        <v>0</v>
      </c>
      <c r="Q33" s="177">
        <v>500</v>
      </c>
      <c r="R33" s="177">
        <f t="shared" si="5"/>
        <v>0</v>
      </c>
      <c r="S33" s="184">
        <f t="shared" si="11"/>
        <v>500</v>
      </c>
      <c r="T33" s="208">
        <v>500</v>
      </c>
      <c r="U33" s="197"/>
      <c r="V33" s="184">
        <f t="shared" si="9"/>
        <v>500</v>
      </c>
      <c r="W33" s="185">
        <v>500</v>
      </c>
      <c r="X33" s="186"/>
      <c r="Y33" s="187"/>
    </row>
    <row r="34" spans="1:25" ht="18" customHeight="1" thickBot="1">
      <c r="A34" s="138"/>
      <c r="B34" s="131"/>
      <c r="C34" s="131"/>
      <c r="D34" s="197"/>
      <c r="E34" s="198"/>
      <c r="F34" s="163" t="s">
        <v>685</v>
      </c>
      <c r="G34" s="184">
        <f t="shared" si="10"/>
        <v>0</v>
      </c>
      <c r="H34" s="185"/>
      <c r="I34" s="195"/>
      <c r="J34" s="184">
        <f t="shared" si="7"/>
        <v>0</v>
      </c>
      <c r="K34" s="208">
        <v>0</v>
      </c>
      <c r="L34" s="197">
        <v>0</v>
      </c>
      <c r="M34" s="197">
        <f t="shared" si="8"/>
        <v>0</v>
      </c>
      <c r="N34" s="184"/>
      <c r="O34" s="186">
        <v>0</v>
      </c>
      <c r="P34" s="177">
        <f t="shared" si="3"/>
        <v>0</v>
      </c>
      <c r="Q34" s="177">
        <f aca="true" t="shared" si="12" ref="Q34:Q40">N34-K34</f>
        <v>0</v>
      </c>
      <c r="R34" s="177">
        <f aca="true" t="shared" si="13" ref="R34:R40">O34-L34</f>
        <v>0</v>
      </c>
      <c r="S34" s="184">
        <f t="shared" si="11"/>
        <v>12000</v>
      </c>
      <c r="T34" s="208"/>
      <c r="U34" s="197">
        <v>12000</v>
      </c>
      <c r="V34" s="184">
        <f t="shared" si="9"/>
        <v>12000</v>
      </c>
      <c r="W34" s="185"/>
      <c r="X34" s="186">
        <v>12000</v>
      </c>
      <c r="Y34" s="187"/>
    </row>
    <row r="35" spans="1:25" ht="18" customHeight="1">
      <c r="A35" s="138"/>
      <c r="B35" s="131"/>
      <c r="C35" s="131"/>
      <c r="D35" s="197"/>
      <c r="E35" s="198"/>
      <c r="F35" s="163" t="s">
        <v>287</v>
      </c>
      <c r="G35" s="184">
        <f t="shared" si="10"/>
        <v>0</v>
      </c>
      <c r="H35" s="185"/>
      <c r="I35" s="299"/>
      <c r="J35" s="184">
        <v>1000</v>
      </c>
      <c r="K35" s="208"/>
      <c r="L35" s="197">
        <v>1500</v>
      </c>
      <c r="M35" s="197">
        <f t="shared" si="8"/>
        <v>1500</v>
      </c>
      <c r="N35" s="184"/>
      <c r="O35" s="186">
        <v>1500</v>
      </c>
      <c r="P35" s="177">
        <f t="shared" si="3"/>
        <v>500</v>
      </c>
      <c r="Q35" s="177">
        <f t="shared" si="12"/>
        <v>0</v>
      </c>
      <c r="R35" s="177">
        <f t="shared" si="13"/>
        <v>0</v>
      </c>
      <c r="S35" s="184">
        <f t="shared" si="11"/>
        <v>1000</v>
      </c>
      <c r="T35" s="208"/>
      <c r="U35" s="197">
        <v>1000</v>
      </c>
      <c r="V35" s="184">
        <f t="shared" si="9"/>
        <v>1000</v>
      </c>
      <c r="W35" s="185"/>
      <c r="X35" s="186">
        <v>1000</v>
      </c>
      <c r="Y35" s="187"/>
    </row>
    <row r="36" spans="1:25" ht="18" customHeight="1">
      <c r="A36" s="138"/>
      <c r="B36" s="131"/>
      <c r="C36" s="131"/>
      <c r="D36" s="197"/>
      <c r="E36" s="198"/>
      <c r="F36" s="163" t="s">
        <v>288</v>
      </c>
      <c r="G36" s="184">
        <f t="shared" si="10"/>
        <v>0</v>
      </c>
      <c r="H36" s="185"/>
      <c r="I36" s="185"/>
      <c r="J36" s="184">
        <f t="shared" si="7"/>
        <v>5000</v>
      </c>
      <c r="K36" s="208"/>
      <c r="L36" s="197">
        <v>5000</v>
      </c>
      <c r="M36" s="197">
        <f t="shared" si="8"/>
        <v>5000</v>
      </c>
      <c r="N36" s="184"/>
      <c r="O36" s="186">
        <v>5000</v>
      </c>
      <c r="P36" s="177">
        <f t="shared" si="3"/>
        <v>0</v>
      </c>
      <c r="Q36" s="177">
        <f t="shared" si="12"/>
        <v>0</v>
      </c>
      <c r="R36" s="177">
        <f t="shared" si="13"/>
        <v>0</v>
      </c>
      <c r="S36" s="184">
        <f t="shared" si="11"/>
        <v>1000</v>
      </c>
      <c r="T36" s="208"/>
      <c r="U36" s="197">
        <v>1000</v>
      </c>
      <c r="V36" s="184">
        <f t="shared" si="9"/>
        <v>1000</v>
      </c>
      <c r="W36" s="185"/>
      <c r="X36" s="186">
        <v>1000</v>
      </c>
      <c r="Y36" s="187"/>
    </row>
    <row r="37" spans="1:25" ht="18" customHeight="1">
      <c r="A37" s="138"/>
      <c r="B37" s="131"/>
      <c r="C37" s="131"/>
      <c r="D37" s="197"/>
      <c r="E37" s="198"/>
      <c r="F37" s="163" t="s">
        <v>289</v>
      </c>
      <c r="G37" s="184">
        <f t="shared" si="10"/>
        <v>0</v>
      </c>
      <c r="H37" s="185"/>
      <c r="I37" s="185"/>
      <c r="J37" s="184">
        <f t="shared" si="7"/>
        <v>10000</v>
      </c>
      <c r="K37" s="208"/>
      <c r="L37" s="197">
        <v>10000</v>
      </c>
      <c r="M37" s="197">
        <f t="shared" si="8"/>
        <v>10000</v>
      </c>
      <c r="N37" s="184"/>
      <c r="O37" s="186">
        <v>10000</v>
      </c>
      <c r="P37" s="177">
        <f t="shared" si="3"/>
        <v>0</v>
      </c>
      <c r="Q37" s="177">
        <f t="shared" si="12"/>
        <v>0</v>
      </c>
      <c r="R37" s="177">
        <f t="shared" si="13"/>
        <v>0</v>
      </c>
      <c r="S37" s="184">
        <f t="shared" si="11"/>
        <v>1000</v>
      </c>
      <c r="T37" s="208"/>
      <c r="U37" s="197">
        <v>1000</v>
      </c>
      <c r="V37" s="184">
        <f t="shared" si="9"/>
        <v>1000</v>
      </c>
      <c r="W37" s="185"/>
      <c r="X37" s="186">
        <v>1000</v>
      </c>
      <c r="Y37" s="187"/>
    </row>
    <row r="38" spans="1:25" ht="18" customHeight="1">
      <c r="A38" s="138"/>
      <c r="B38" s="131"/>
      <c r="C38" s="131"/>
      <c r="D38" s="197"/>
      <c r="E38" s="198" t="s">
        <v>944</v>
      </c>
      <c r="F38" s="163" t="s">
        <v>290</v>
      </c>
      <c r="G38" s="184">
        <f t="shared" si="10"/>
        <v>1697.6</v>
      </c>
      <c r="H38" s="185">
        <v>0</v>
      </c>
      <c r="I38" s="185">
        <v>1697.6</v>
      </c>
      <c r="J38" s="184">
        <f t="shared" si="7"/>
        <v>5000</v>
      </c>
      <c r="K38" s="208"/>
      <c r="L38" s="197">
        <v>5000</v>
      </c>
      <c r="M38" s="197">
        <f t="shared" si="8"/>
        <v>8000</v>
      </c>
      <c r="N38" s="184"/>
      <c r="O38" s="186">
        <v>8000</v>
      </c>
      <c r="P38" s="177">
        <f t="shared" si="3"/>
        <v>3000</v>
      </c>
      <c r="Q38" s="177">
        <f t="shared" si="12"/>
        <v>0</v>
      </c>
      <c r="R38" s="177">
        <f t="shared" si="13"/>
        <v>3000</v>
      </c>
      <c r="S38" s="184">
        <f t="shared" si="11"/>
        <v>2000</v>
      </c>
      <c r="T38" s="208"/>
      <c r="U38" s="197">
        <v>2000</v>
      </c>
      <c r="V38" s="184">
        <f t="shared" si="9"/>
        <v>2000</v>
      </c>
      <c r="W38" s="185"/>
      <c r="X38" s="186">
        <v>2000</v>
      </c>
      <c r="Y38" s="187"/>
    </row>
    <row r="39" spans="1:25" ht="18" customHeight="1">
      <c r="A39" s="138"/>
      <c r="B39" s="131"/>
      <c r="C39" s="131"/>
      <c r="D39" s="197"/>
      <c r="E39" s="198"/>
      <c r="F39" s="163" t="s">
        <v>291</v>
      </c>
      <c r="G39" s="184">
        <f t="shared" si="10"/>
        <v>0</v>
      </c>
      <c r="H39" s="185"/>
      <c r="I39" s="185"/>
      <c r="J39" s="184">
        <f t="shared" si="7"/>
        <v>0</v>
      </c>
      <c r="K39" s="208"/>
      <c r="L39" s="197"/>
      <c r="M39" s="197">
        <f t="shared" si="8"/>
        <v>0</v>
      </c>
      <c r="N39" s="184"/>
      <c r="O39" s="186">
        <v>0</v>
      </c>
      <c r="P39" s="177">
        <f t="shared" si="3"/>
        <v>0</v>
      </c>
      <c r="Q39" s="177">
        <f t="shared" si="12"/>
        <v>0</v>
      </c>
      <c r="R39" s="177">
        <f t="shared" si="13"/>
        <v>0</v>
      </c>
      <c r="S39" s="184">
        <f t="shared" si="11"/>
        <v>0</v>
      </c>
      <c r="T39" s="208"/>
      <c r="U39" s="197"/>
      <c r="V39" s="184">
        <f t="shared" si="9"/>
        <v>0</v>
      </c>
      <c r="W39" s="185"/>
      <c r="X39" s="186"/>
      <c r="Y39" s="187"/>
    </row>
    <row r="40" spans="1:25" ht="18" customHeight="1">
      <c r="A40" s="138"/>
      <c r="B40" s="131"/>
      <c r="C40" s="131"/>
      <c r="D40" s="197"/>
      <c r="E40" s="198"/>
      <c r="F40" s="163" t="s">
        <v>292</v>
      </c>
      <c r="G40" s="184">
        <f t="shared" si="10"/>
        <v>0</v>
      </c>
      <c r="H40" s="185"/>
      <c r="I40" s="185"/>
      <c r="J40" s="184">
        <f t="shared" si="7"/>
        <v>2000</v>
      </c>
      <c r="K40" s="208"/>
      <c r="L40" s="197">
        <v>2000</v>
      </c>
      <c r="M40" s="197">
        <f t="shared" si="8"/>
        <v>2000</v>
      </c>
      <c r="N40" s="184"/>
      <c r="O40" s="186">
        <v>2000</v>
      </c>
      <c r="P40" s="177">
        <f t="shared" si="3"/>
        <v>0</v>
      </c>
      <c r="Q40" s="177">
        <f t="shared" si="12"/>
        <v>0</v>
      </c>
      <c r="R40" s="177">
        <f t="shared" si="13"/>
        <v>0</v>
      </c>
      <c r="S40" s="184">
        <f t="shared" si="11"/>
        <v>1500</v>
      </c>
      <c r="T40" s="208"/>
      <c r="U40" s="197">
        <v>1500</v>
      </c>
      <c r="V40" s="184">
        <f t="shared" si="9"/>
        <v>1500</v>
      </c>
      <c r="W40" s="185"/>
      <c r="X40" s="186">
        <v>1500</v>
      </c>
      <c r="Y40" s="187"/>
    </row>
    <row r="41" spans="1:216" ht="18" customHeight="1">
      <c r="A41" s="197"/>
      <c r="B41" s="197"/>
      <c r="C41" s="197"/>
      <c r="D41" s="197"/>
      <c r="E41" s="199"/>
      <c r="F41" s="163">
        <v>5134</v>
      </c>
      <c r="G41" s="184">
        <f t="shared" si="10"/>
        <v>277</v>
      </c>
      <c r="H41" s="185"/>
      <c r="I41" s="185">
        <v>277</v>
      </c>
      <c r="J41" s="184">
        <f t="shared" si="7"/>
        <v>1000</v>
      </c>
      <c r="K41" s="208"/>
      <c r="L41" s="197">
        <v>1000</v>
      </c>
      <c r="M41" s="197">
        <f t="shared" si="8"/>
        <v>1000</v>
      </c>
      <c r="N41" s="184"/>
      <c r="O41" s="186">
        <v>1000</v>
      </c>
      <c r="P41" s="177">
        <f t="shared" si="3"/>
        <v>0</v>
      </c>
      <c r="Q41" s="177">
        <f t="shared" si="4"/>
        <v>0</v>
      </c>
      <c r="R41" s="177">
        <f t="shared" si="5"/>
        <v>0</v>
      </c>
      <c r="S41" s="184">
        <f t="shared" si="11"/>
        <v>500</v>
      </c>
      <c r="T41" s="208"/>
      <c r="U41" s="197">
        <v>500</v>
      </c>
      <c r="V41" s="184">
        <f t="shared" si="9"/>
        <v>500</v>
      </c>
      <c r="W41" s="185"/>
      <c r="X41" s="186">
        <v>500</v>
      </c>
      <c r="Y41" s="197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39"/>
      <c r="FK41" s="139"/>
      <c r="FL41" s="139"/>
      <c r="FM41" s="139"/>
      <c r="FN41" s="139"/>
      <c r="FO41" s="139"/>
      <c r="FP41" s="139"/>
      <c r="FQ41" s="139"/>
      <c r="FR41" s="139"/>
      <c r="FS41" s="139"/>
      <c r="FT41" s="139"/>
      <c r="FU41" s="139"/>
      <c r="FV41" s="139"/>
      <c r="FW41" s="139"/>
      <c r="FX41" s="139"/>
      <c r="FY41" s="139"/>
      <c r="FZ41" s="139"/>
      <c r="GA41" s="139"/>
      <c r="GB41" s="139"/>
      <c r="GC41" s="139"/>
      <c r="GD41" s="139"/>
      <c r="GE41" s="139"/>
      <c r="GF41" s="139"/>
      <c r="GG41" s="139"/>
      <c r="GH41" s="139"/>
      <c r="GI41" s="139"/>
      <c r="GJ41" s="139"/>
      <c r="GK41" s="139"/>
      <c r="GL41" s="139"/>
      <c r="GM41" s="139"/>
      <c r="GN41" s="139"/>
      <c r="GO41" s="139"/>
      <c r="GP41" s="139"/>
      <c r="GQ41" s="139"/>
      <c r="GR41" s="139"/>
      <c r="GS41" s="139"/>
      <c r="GT41" s="139"/>
      <c r="GU41" s="139"/>
      <c r="GV41" s="139"/>
      <c r="GW41" s="139"/>
      <c r="GX41" s="139"/>
      <c r="GY41" s="139"/>
      <c r="GZ41" s="139"/>
      <c r="HA41" s="139"/>
      <c r="HB41" s="139"/>
      <c r="HC41" s="139"/>
      <c r="HD41" s="139"/>
      <c r="HE41" s="139"/>
      <c r="HF41" s="139"/>
      <c r="HG41" s="139"/>
      <c r="HH41" s="139"/>
    </row>
    <row r="42" spans="1:25" ht="23.25" customHeight="1">
      <c r="A42" s="138">
        <v>2112</v>
      </c>
      <c r="B42" s="131" t="s">
        <v>189</v>
      </c>
      <c r="C42" s="131" t="s">
        <v>191</v>
      </c>
      <c r="D42" s="131" t="s">
        <v>199</v>
      </c>
      <c r="E42" s="200" t="s">
        <v>767</v>
      </c>
      <c r="F42" s="183"/>
      <c r="G42" s="184">
        <f>SUM(H42:I42)</f>
        <v>0</v>
      </c>
      <c r="H42" s="185"/>
      <c r="I42" s="185"/>
      <c r="J42" s="184">
        <f>SUM(K42:L42)</f>
        <v>0</v>
      </c>
      <c r="K42" s="208"/>
      <c r="L42" s="197"/>
      <c r="M42" s="197">
        <f t="shared" si="8"/>
        <v>0</v>
      </c>
      <c r="N42" s="184"/>
      <c r="O42" s="186"/>
      <c r="P42" s="177">
        <f t="shared" si="3"/>
        <v>0</v>
      </c>
      <c r="Q42" s="177">
        <f t="shared" si="4"/>
        <v>0</v>
      </c>
      <c r="R42" s="177">
        <f t="shared" si="5"/>
        <v>0</v>
      </c>
      <c r="S42" s="184">
        <f>SUM(T42:U42)</f>
        <v>0</v>
      </c>
      <c r="T42" s="208"/>
      <c r="U42" s="197"/>
      <c r="V42" s="184">
        <f t="shared" si="9"/>
        <v>0</v>
      </c>
      <c r="W42" s="185"/>
      <c r="X42" s="186"/>
      <c r="Y42" s="187"/>
    </row>
    <row r="43" spans="1:25" ht="18.75" customHeight="1" thickBot="1">
      <c r="A43" s="125">
        <v>2113</v>
      </c>
      <c r="B43" s="126" t="s">
        <v>189</v>
      </c>
      <c r="C43" s="127" t="s">
        <v>191</v>
      </c>
      <c r="D43" s="128" t="s">
        <v>193</v>
      </c>
      <c r="E43" s="201" t="s">
        <v>768</v>
      </c>
      <c r="F43" s="183"/>
      <c r="G43" s="202">
        <f>SUM(H43:I43)</f>
        <v>0</v>
      </c>
      <c r="H43" s="203"/>
      <c r="I43" s="203"/>
      <c r="J43" s="202">
        <f>SUM(K43:L43)</f>
        <v>0</v>
      </c>
      <c r="K43" s="368"/>
      <c r="L43" s="197"/>
      <c r="M43" s="197">
        <f t="shared" si="8"/>
        <v>0</v>
      </c>
      <c r="N43" s="202"/>
      <c r="O43" s="204"/>
      <c r="P43" s="177">
        <f t="shared" si="3"/>
        <v>0</v>
      </c>
      <c r="Q43" s="177">
        <f t="shared" si="4"/>
        <v>0</v>
      </c>
      <c r="R43" s="177">
        <f t="shared" si="5"/>
        <v>0</v>
      </c>
      <c r="S43" s="202">
        <f>SUM(T43:U43)</f>
        <v>0</v>
      </c>
      <c r="T43" s="368"/>
      <c r="U43" s="197"/>
      <c r="V43" s="202">
        <f>SUM(W43:X43)</f>
        <v>0</v>
      </c>
      <c r="W43" s="203"/>
      <c r="X43" s="204"/>
      <c r="Y43" s="187"/>
    </row>
    <row r="44" spans="1:25" ht="18.75" customHeight="1">
      <c r="A44" s="144">
        <v>2120</v>
      </c>
      <c r="B44" s="166" t="s">
        <v>189</v>
      </c>
      <c r="C44" s="142" t="s">
        <v>199</v>
      </c>
      <c r="D44" s="143" t="s">
        <v>190</v>
      </c>
      <c r="E44" s="188" t="s">
        <v>769</v>
      </c>
      <c r="F44" s="173"/>
      <c r="G44" s="189">
        <f aca="true" t="shared" si="14" ref="G44:O44">SUM(G46:G47)</f>
        <v>0</v>
      </c>
      <c r="H44" s="190">
        <f t="shared" si="14"/>
        <v>0</v>
      </c>
      <c r="I44" s="191">
        <f t="shared" si="14"/>
        <v>0</v>
      </c>
      <c r="J44" s="189">
        <f t="shared" si="14"/>
        <v>0</v>
      </c>
      <c r="K44" s="217">
        <f t="shared" si="14"/>
        <v>0</v>
      </c>
      <c r="L44" s="320">
        <f t="shared" si="14"/>
        <v>0</v>
      </c>
      <c r="M44" s="197">
        <f t="shared" si="8"/>
        <v>0</v>
      </c>
      <c r="N44" s="189">
        <f t="shared" si="14"/>
        <v>0</v>
      </c>
      <c r="O44" s="191">
        <f t="shared" si="14"/>
        <v>0</v>
      </c>
      <c r="P44" s="177">
        <f t="shared" si="3"/>
        <v>0</v>
      </c>
      <c r="Q44" s="177">
        <f t="shared" si="4"/>
        <v>0</v>
      </c>
      <c r="R44" s="177">
        <f t="shared" si="5"/>
        <v>0</v>
      </c>
      <c r="S44" s="189">
        <f aca="true" t="shared" si="15" ref="S44:X44">SUM(S46:S47)</f>
        <v>0</v>
      </c>
      <c r="T44" s="217">
        <f t="shared" si="15"/>
        <v>0</v>
      </c>
      <c r="U44" s="320">
        <f t="shared" si="15"/>
        <v>0</v>
      </c>
      <c r="V44" s="189">
        <f t="shared" si="15"/>
        <v>0</v>
      </c>
      <c r="W44" s="190">
        <f t="shared" si="15"/>
        <v>0</v>
      </c>
      <c r="X44" s="191">
        <f t="shared" si="15"/>
        <v>0</v>
      </c>
      <c r="Y44" s="187"/>
    </row>
    <row r="45" spans="1:25" s="133" customFormat="1" ht="15.75" customHeight="1">
      <c r="A45" s="130"/>
      <c r="B45" s="126"/>
      <c r="C45" s="131"/>
      <c r="D45" s="132"/>
      <c r="E45" s="182" t="s">
        <v>192</v>
      </c>
      <c r="F45" s="183"/>
      <c r="G45" s="184"/>
      <c r="H45" s="185"/>
      <c r="I45" s="186"/>
      <c r="J45" s="184"/>
      <c r="K45" s="185"/>
      <c r="L45" s="186"/>
      <c r="M45" s="197">
        <f t="shared" si="8"/>
        <v>0</v>
      </c>
      <c r="N45" s="185"/>
      <c r="O45" s="186"/>
      <c r="P45" s="177"/>
      <c r="Q45" s="177"/>
      <c r="R45" s="177"/>
      <c r="S45" s="184"/>
      <c r="T45" s="208"/>
      <c r="U45" s="197"/>
      <c r="V45" s="184"/>
      <c r="W45" s="185"/>
      <c r="X45" s="186"/>
      <c r="Y45" s="192"/>
    </row>
    <row r="46" spans="1:25" ht="16.5" customHeight="1" thickBot="1">
      <c r="A46" s="130">
        <v>2121</v>
      </c>
      <c r="B46" s="126" t="s">
        <v>189</v>
      </c>
      <c r="C46" s="131" t="s">
        <v>199</v>
      </c>
      <c r="D46" s="132" t="s">
        <v>191</v>
      </c>
      <c r="E46" s="182" t="s">
        <v>770</v>
      </c>
      <c r="F46" s="183"/>
      <c r="G46" s="205">
        <f>SUM(H46:I46)</f>
        <v>0</v>
      </c>
      <c r="H46" s="206"/>
      <c r="I46" s="207"/>
      <c r="J46" s="205">
        <f>SUM(K46:L46)</f>
        <v>0</v>
      </c>
      <c r="K46" s="206"/>
      <c r="L46" s="207"/>
      <c r="M46" s="205">
        <f>SUM(N46:O46)</f>
        <v>0</v>
      </c>
      <c r="N46" s="206"/>
      <c r="O46" s="207"/>
      <c r="P46" s="177">
        <f t="shared" si="3"/>
        <v>0</v>
      </c>
      <c r="Q46" s="177">
        <f t="shared" si="4"/>
        <v>0</v>
      </c>
      <c r="R46" s="177">
        <f t="shared" si="5"/>
        <v>0</v>
      </c>
      <c r="S46" s="207">
        <f>SUM(T46:U46)</f>
        <v>0</v>
      </c>
      <c r="T46" s="334"/>
      <c r="U46" s="197"/>
      <c r="V46" s="293">
        <f>SUM(W46:X46)</f>
        <v>0</v>
      </c>
      <c r="W46" s="205"/>
      <c r="X46" s="207"/>
      <c r="Y46" s="187"/>
    </row>
    <row r="47" spans="1:25" ht="35.25" customHeight="1" thickBot="1">
      <c r="A47" s="130">
        <v>2122</v>
      </c>
      <c r="B47" s="126" t="s">
        <v>189</v>
      </c>
      <c r="C47" s="131" t="s">
        <v>199</v>
      </c>
      <c r="D47" s="132" t="s">
        <v>199</v>
      </c>
      <c r="E47" s="182" t="s">
        <v>771</v>
      </c>
      <c r="F47" s="183"/>
      <c r="G47" s="205">
        <f>SUM(H47:I47)</f>
        <v>0</v>
      </c>
      <c r="H47" s="206"/>
      <c r="I47" s="207"/>
      <c r="J47" s="205">
        <f>SUM(K47:L47)</f>
        <v>0</v>
      </c>
      <c r="K47" s="206"/>
      <c r="L47" s="207"/>
      <c r="M47" s="205">
        <f>SUM(N47:O47)</f>
        <v>0</v>
      </c>
      <c r="N47" s="206"/>
      <c r="O47" s="207"/>
      <c r="P47" s="177">
        <f t="shared" si="3"/>
        <v>0</v>
      </c>
      <c r="Q47" s="177">
        <f t="shared" si="4"/>
        <v>0</v>
      </c>
      <c r="R47" s="177">
        <f t="shared" si="5"/>
        <v>0</v>
      </c>
      <c r="S47" s="207">
        <f>SUM(T47:U47)</f>
        <v>0</v>
      </c>
      <c r="T47" s="197"/>
      <c r="U47" s="197"/>
      <c r="V47" s="197">
        <f>SUM(W47:X47)</f>
        <v>0</v>
      </c>
      <c r="W47" s="205"/>
      <c r="X47" s="207"/>
      <c r="Y47" s="187"/>
    </row>
    <row r="48" spans="1:25" ht="30" customHeight="1">
      <c r="A48" s="130">
        <v>2130</v>
      </c>
      <c r="B48" s="126" t="s">
        <v>189</v>
      </c>
      <c r="C48" s="131" t="s">
        <v>193</v>
      </c>
      <c r="D48" s="132" t="s">
        <v>190</v>
      </c>
      <c r="E48" s="188" t="s">
        <v>194</v>
      </c>
      <c r="F48" s="183"/>
      <c r="G48" s="184">
        <f>SUM(H48:I48)</f>
        <v>5760.3</v>
      </c>
      <c r="H48" s="185">
        <f>SUM(H50:H52)</f>
        <v>5760.3</v>
      </c>
      <c r="I48" s="185">
        <f>SUM(I50:I52)</f>
        <v>0</v>
      </c>
      <c r="J48" s="184">
        <f>SUM(K48:L48)</f>
        <v>4349</v>
      </c>
      <c r="K48" s="185">
        <f>SUM(K50:K52)</f>
        <v>4349</v>
      </c>
      <c r="L48" s="185">
        <f>SUM(L50:L52)</f>
        <v>0</v>
      </c>
      <c r="M48" s="184">
        <f>SUM(N48:O48)</f>
        <v>4349</v>
      </c>
      <c r="N48" s="185">
        <f>SUM(N50:N52)</f>
        <v>4349</v>
      </c>
      <c r="O48" s="185">
        <f>SUM(O50:O52)</f>
        <v>0</v>
      </c>
      <c r="P48" s="177">
        <f t="shared" si="3"/>
        <v>0</v>
      </c>
      <c r="Q48" s="177">
        <f t="shared" si="4"/>
        <v>0</v>
      </c>
      <c r="R48" s="177">
        <f t="shared" si="5"/>
        <v>0</v>
      </c>
      <c r="S48" s="186">
        <f>SUM(T48:U48)</f>
        <v>3799</v>
      </c>
      <c r="T48" s="197">
        <f>SUM(T50:T52)</f>
        <v>3799</v>
      </c>
      <c r="U48" s="197">
        <f>SUM(U50:U52)</f>
        <v>0</v>
      </c>
      <c r="V48" s="197">
        <f>SUM(W48:X48)</f>
        <v>3799</v>
      </c>
      <c r="W48" s="184">
        <f>SUM(W50:W52)</f>
        <v>3799</v>
      </c>
      <c r="X48" s="185">
        <f>SUM(X50:X52)</f>
        <v>0</v>
      </c>
      <c r="Y48" s="187"/>
    </row>
    <row r="49" spans="1:25" s="133" customFormat="1" ht="15" customHeight="1">
      <c r="A49" s="130"/>
      <c r="B49" s="126"/>
      <c r="C49" s="131"/>
      <c r="D49" s="132"/>
      <c r="E49" s="182" t="s">
        <v>192</v>
      </c>
      <c r="F49" s="183"/>
      <c r="G49" s="184"/>
      <c r="H49" s="185"/>
      <c r="I49" s="186"/>
      <c r="J49" s="184"/>
      <c r="K49" s="185"/>
      <c r="L49" s="186"/>
      <c r="M49" s="184"/>
      <c r="N49" s="185"/>
      <c r="O49" s="186"/>
      <c r="P49" s="177"/>
      <c r="Q49" s="177"/>
      <c r="R49" s="177"/>
      <c r="S49" s="186"/>
      <c r="T49" s="197"/>
      <c r="U49" s="197"/>
      <c r="V49" s="197"/>
      <c r="W49" s="184"/>
      <c r="X49" s="186"/>
      <c r="Y49" s="192"/>
    </row>
    <row r="50" spans="1:25" ht="31.5" customHeight="1" thickBot="1">
      <c r="A50" s="130">
        <v>2131</v>
      </c>
      <c r="B50" s="126" t="s">
        <v>189</v>
      </c>
      <c r="C50" s="131" t="s">
        <v>193</v>
      </c>
      <c r="D50" s="132" t="s">
        <v>191</v>
      </c>
      <c r="E50" s="182" t="s">
        <v>772</v>
      </c>
      <c r="F50" s="183"/>
      <c r="G50" s="205">
        <f>SUM(H50:I50)</f>
        <v>0</v>
      </c>
      <c r="H50" s="206"/>
      <c r="I50" s="207"/>
      <c r="J50" s="205">
        <f>SUM(K50:L50)</f>
        <v>0</v>
      </c>
      <c r="K50" s="206"/>
      <c r="L50" s="207"/>
      <c r="M50" s="205">
        <f>SUM(N50:O50)</f>
        <v>0</v>
      </c>
      <c r="N50" s="206"/>
      <c r="O50" s="207"/>
      <c r="P50" s="177">
        <f t="shared" si="3"/>
        <v>0</v>
      </c>
      <c r="Q50" s="177">
        <f t="shared" si="4"/>
        <v>0</v>
      </c>
      <c r="R50" s="177">
        <f t="shared" si="5"/>
        <v>0</v>
      </c>
      <c r="S50" s="207">
        <f>SUM(T50:U50)</f>
        <v>0</v>
      </c>
      <c r="T50" s="197"/>
      <c r="U50" s="197"/>
      <c r="V50" s="197">
        <f>SUM(W50:X50)</f>
        <v>0</v>
      </c>
      <c r="W50" s="205"/>
      <c r="X50" s="207"/>
      <c r="Y50" s="187"/>
    </row>
    <row r="51" spans="1:25" ht="27" customHeight="1" thickBot="1">
      <c r="A51" s="130">
        <v>2132</v>
      </c>
      <c r="B51" s="126" t="s">
        <v>189</v>
      </c>
      <c r="C51" s="131">
        <v>3</v>
      </c>
      <c r="D51" s="132">
        <v>2</v>
      </c>
      <c r="E51" s="182" t="s">
        <v>773</v>
      </c>
      <c r="F51" s="183"/>
      <c r="G51" s="205">
        <f>SUM(H51:I51)</f>
        <v>0</v>
      </c>
      <c r="H51" s="206"/>
      <c r="I51" s="209"/>
      <c r="J51" s="205">
        <f>SUM(K51:L51)</f>
        <v>0</v>
      </c>
      <c r="K51" s="206"/>
      <c r="L51" s="209"/>
      <c r="M51" s="205">
        <f>SUM(N51:O51)</f>
        <v>0</v>
      </c>
      <c r="N51" s="206"/>
      <c r="O51" s="209"/>
      <c r="P51" s="177">
        <f t="shared" si="3"/>
        <v>0</v>
      </c>
      <c r="Q51" s="177">
        <f t="shared" si="4"/>
        <v>0</v>
      </c>
      <c r="R51" s="177">
        <f t="shared" si="5"/>
        <v>0</v>
      </c>
      <c r="S51" s="207">
        <f>SUM(T51:U51)</f>
        <v>0</v>
      </c>
      <c r="T51" s="197"/>
      <c r="U51" s="197"/>
      <c r="V51" s="197">
        <f>SUM(W51:X51)</f>
        <v>0</v>
      </c>
      <c r="W51" s="205"/>
      <c r="X51" s="209"/>
      <c r="Y51" s="187"/>
    </row>
    <row r="52" spans="1:25" ht="24" customHeight="1" thickBot="1">
      <c r="A52" s="130">
        <v>2133</v>
      </c>
      <c r="B52" s="126" t="s">
        <v>189</v>
      </c>
      <c r="C52" s="131">
        <v>3</v>
      </c>
      <c r="D52" s="132">
        <v>3</v>
      </c>
      <c r="E52" s="182" t="s">
        <v>774</v>
      </c>
      <c r="F52" s="173"/>
      <c r="G52" s="205">
        <f>SUM(H52:I52)</f>
        <v>5760.3</v>
      </c>
      <c r="H52" s="195">
        <f>SUM(H53:H60)</f>
        <v>5760.3</v>
      </c>
      <c r="I52" s="196">
        <f>SUM(I53:I60)</f>
        <v>0</v>
      </c>
      <c r="J52" s="205">
        <f>SUM(K52:L52)</f>
        <v>4349</v>
      </c>
      <c r="K52" s="195">
        <f>SUM(K53:K60)</f>
        <v>4349</v>
      </c>
      <c r="L52" s="196">
        <f>SUM(L53:L60)</f>
        <v>0</v>
      </c>
      <c r="M52" s="205">
        <f>SUM(N52:O52)</f>
        <v>4349</v>
      </c>
      <c r="N52" s="195">
        <f>SUM(N53:N60)</f>
        <v>4349</v>
      </c>
      <c r="O52" s="196">
        <f>SUM(O53:O60)</f>
        <v>0</v>
      </c>
      <c r="P52" s="177">
        <f t="shared" si="3"/>
        <v>0</v>
      </c>
      <c r="Q52" s="177">
        <f t="shared" si="4"/>
        <v>0</v>
      </c>
      <c r="R52" s="177">
        <f t="shared" si="5"/>
        <v>0</v>
      </c>
      <c r="S52" s="207">
        <f>SUM(T52:U52)</f>
        <v>3799</v>
      </c>
      <c r="T52" s="197">
        <f>SUM(T53:T60)</f>
        <v>3799</v>
      </c>
      <c r="U52" s="197">
        <f>SUM(U53:U60)</f>
        <v>0</v>
      </c>
      <c r="V52" s="197">
        <f>SUM(W52:X52)</f>
        <v>3799</v>
      </c>
      <c r="W52" s="194">
        <f>SUM(W53:W60)</f>
        <v>3799</v>
      </c>
      <c r="X52" s="196">
        <f>SUM(X53:X60)</f>
        <v>0</v>
      </c>
      <c r="Y52" s="187"/>
    </row>
    <row r="53" spans="1:25" ht="30" customHeight="1" thickBot="1">
      <c r="A53" s="130"/>
      <c r="B53" s="126"/>
      <c r="C53" s="131"/>
      <c r="D53" s="132"/>
      <c r="E53" s="198" t="s">
        <v>943</v>
      </c>
      <c r="F53" s="163" t="s">
        <v>248</v>
      </c>
      <c r="G53" s="205">
        <f aca="true" t="shared" si="16" ref="G53:G60">SUM(H53:I53)</f>
        <v>4480.9</v>
      </c>
      <c r="H53" s="196">
        <v>4480.9</v>
      </c>
      <c r="I53" s="367"/>
      <c r="J53" s="205">
        <f aca="true" t="shared" si="17" ref="J53:J60">SUM(K53:L53)</f>
        <v>1860</v>
      </c>
      <c r="K53" s="195">
        <v>1860</v>
      </c>
      <c r="L53" s="210"/>
      <c r="M53" s="205">
        <f aca="true" t="shared" si="18" ref="M53:M60">SUM(N53:O53)</f>
        <v>1860</v>
      </c>
      <c r="N53" s="195">
        <v>1860</v>
      </c>
      <c r="O53" s="210"/>
      <c r="P53" s="177">
        <f t="shared" si="3"/>
        <v>0</v>
      </c>
      <c r="Q53" s="177">
        <f t="shared" si="4"/>
        <v>0</v>
      </c>
      <c r="R53" s="177">
        <f t="shared" si="5"/>
        <v>0</v>
      </c>
      <c r="S53" s="207">
        <f aca="true" t="shared" si="19" ref="S53:S60">SUM(T53:U53)</f>
        <v>1638.5</v>
      </c>
      <c r="T53" s="197">
        <v>1638.5</v>
      </c>
      <c r="U53" s="197"/>
      <c r="V53" s="197">
        <f aca="true" t="shared" si="20" ref="V53:V60">SUM(W53:X53)</f>
        <v>1638.5</v>
      </c>
      <c r="W53" s="194">
        <v>1638.5</v>
      </c>
      <c r="X53" s="210"/>
      <c r="Y53" s="187"/>
    </row>
    <row r="54" spans="1:25" ht="24" customHeight="1" thickBot="1">
      <c r="A54" s="130"/>
      <c r="B54" s="126"/>
      <c r="C54" s="131"/>
      <c r="D54" s="132"/>
      <c r="E54" s="198" t="s">
        <v>916</v>
      </c>
      <c r="F54" s="163" t="s">
        <v>250</v>
      </c>
      <c r="G54" s="205">
        <f t="shared" si="16"/>
        <v>46.6</v>
      </c>
      <c r="H54" s="196">
        <v>46.6</v>
      </c>
      <c r="I54" s="367"/>
      <c r="J54" s="205">
        <f t="shared" si="17"/>
        <v>30</v>
      </c>
      <c r="K54" s="195">
        <v>30</v>
      </c>
      <c r="L54" s="210"/>
      <c r="M54" s="205">
        <f t="shared" si="18"/>
        <v>30</v>
      </c>
      <c r="N54" s="195">
        <v>30</v>
      </c>
      <c r="O54" s="210"/>
      <c r="P54" s="177">
        <f t="shared" si="3"/>
        <v>0</v>
      </c>
      <c r="Q54" s="177">
        <f t="shared" si="4"/>
        <v>0</v>
      </c>
      <c r="R54" s="177">
        <f t="shared" si="5"/>
        <v>0</v>
      </c>
      <c r="S54" s="207">
        <f t="shared" si="19"/>
        <v>77</v>
      </c>
      <c r="T54" s="197">
        <v>77</v>
      </c>
      <c r="U54" s="197"/>
      <c r="V54" s="197">
        <f t="shared" si="20"/>
        <v>77</v>
      </c>
      <c r="W54" s="194">
        <v>77</v>
      </c>
      <c r="X54" s="210"/>
      <c r="Y54" s="187"/>
    </row>
    <row r="55" spans="1:25" ht="24" customHeight="1" thickBot="1">
      <c r="A55" s="130"/>
      <c r="B55" s="126"/>
      <c r="C55" s="131"/>
      <c r="D55" s="132"/>
      <c r="E55" s="198" t="s">
        <v>942</v>
      </c>
      <c r="F55" s="163" t="s">
        <v>252</v>
      </c>
      <c r="G55" s="205">
        <f t="shared" si="16"/>
        <v>106.2</v>
      </c>
      <c r="H55" s="196">
        <v>106.2</v>
      </c>
      <c r="I55" s="367"/>
      <c r="J55" s="205">
        <f t="shared" si="17"/>
        <v>72</v>
      </c>
      <c r="K55" s="195">
        <v>72</v>
      </c>
      <c r="L55" s="210"/>
      <c r="M55" s="205">
        <f t="shared" si="18"/>
        <v>72</v>
      </c>
      <c r="N55" s="195">
        <v>72</v>
      </c>
      <c r="O55" s="210"/>
      <c r="P55" s="177">
        <f t="shared" si="3"/>
        <v>0</v>
      </c>
      <c r="Q55" s="177">
        <f t="shared" si="4"/>
        <v>0</v>
      </c>
      <c r="R55" s="177">
        <f t="shared" si="5"/>
        <v>0</v>
      </c>
      <c r="S55" s="207">
        <f t="shared" si="19"/>
        <v>72</v>
      </c>
      <c r="T55" s="197">
        <v>72</v>
      </c>
      <c r="U55" s="197"/>
      <c r="V55" s="197">
        <f t="shared" si="20"/>
        <v>72</v>
      </c>
      <c r="W55" s="194">
        <v>72</v>
      </c>
      <c r="X55" s="210"/>
      <c r="Y55" s="187"/>
    </row>
    <row r="56" spans="1:25" ht="24" customHeight="1" thickBot="1">
      <c r="A56" s="130"/>
      <c r="B56" s="126"/>
      <c r="C56" s="131"/>
      <c r="D56" s="132"/>
      <c r="E56" s="198" t="s">
        <v>1031</v>
      </c>
      <c r="F56" s="163" t="s">
        <v>260</v>
      </c>
      <c r="G56" s="205">
        <f t="shared" si="16"/>
        <v>135.6</v>
      </c>
      <c r="H56" s="196">
        <v>135.6</v>
      </c>
      <c r="I56" s="367"/>
      <c r="J56" s="205">
        <f t="shared" si="17"/>
        <v>150</v>
      </c>
      <c r="K56" s="195">
        <v>150</v>
      </c>
      <c r="L56" s="210"/>
      <c r="M56" s="205">
        <f t="shared" si="18"/>
        <v>150</v>
      </c>
      <c r="N56" s="195">
        <v>150</v>
      </c>
      <c r="O56" s="210"/>
      <c r="P56" s="177">
        <f t="shared" si="3"/>
        <v>0</v>
      </c>
      <c r="Q56" s="177">
        <f t="shared" si="4"/>
        <v>0</v>
      </c>
      <c r="R56" s="177">
        <f t="shared" si="5"/>
        <v>0</v>
      </c>
      <c r="S56" s="207">
        <f t="shared" si="19"/>
        <v>300</v>
      </c>
      <c r="T56" s="197">
        <v>300</v>
      </c>
      <c r="U56" s="197"/>
      <c r="V56" s="197">
        <f t="shared" si="20"/>
        <v>300</v>
      </c>
      <c r="W56" s="194">
        <v>300</v>
      </c>
      <c r="X56" s="210"/>
      <c r="Y56" s="187"/>
    </row>
    <row r="57" spans="1:25" ht="37.5" customHeight="1" thickBot="1">
      <c r="A57" s="130"/>
      <c r="B57" s="126"/>
      <c r="C57" s="131"/>
      <c r="D57" s="132"/>
      <c r="E57" s="198" t="s">
        <v>940</v>
      </c>
      <c r="F57" s="163" t="s">
        <v>266</v>
      </c>
      <c r="G57" s="205">
        <f t="shared" si="16"/>
        <v>0</v>
      </c>
      <c r="H57" s="196">
        <v>0</v>
      </c>
      <c r="I57" s="367"/>
      <c r="J57" s="205">
        <f t="shared" si="17"/>
        <v>0</v>
      </c>
      <c r="K57" s="195">
        <v>0</v>
      </c>
      <c r="L57" s="210"/>
      <c r="M57" s="205">
        <f t="shared" si="18"/>
        <v>0</v>
      </c>
      <c r="N57" s="195">
        <v>0</v>
      </c>
      <c r="O57" s="210"/>
      <c r="P57" s="177">
        <f t="shared" si="3"/>
        <v>0</v>
      </c>
      <c r="Q57" s="177">
        <f t="shared" si="4"/>
        <v>0</v>
      </c>
      <c r="R57" s="177">
        <f t="shared" si="5"/>
        <v>0</v>
      </c>
      <c r="S57" s="207">
        <f t="shared" si="19"/>
        <v>50</v>
      </c>
      <c r="T57" s="197">
        <v>50</v>
      </c>
      <c r="U57" s="197"/>
      <c r="V57" s="197">
        <f t="shared" si="20"/>
        <v>50</v>
      </c>
      <c r="W57" s="194">
        <v>50</v>
      </c>
      <c r="X57" s="210"/>
      <c r="Y57" s="187"/>
    </row>
    <row r="58" spans="1:25" ht="24" customHeight="1" thickBot="1">
      <c r="A58" s="130"/>
      <c r="B58" s="126"/>
      <c r="C58" s="131"/>
      <c r="D58" s="132"/>
      <c r="E58" s="198" t="s">
        <v>939</v>
      </c>
      <c r="F58" s="163" t="s">
        <v>267</v>
      </c>
      <c r="G58" s="205">
        <f t="shared" si="16"/>
        <v>161.4</v>
      </c>
      <c r="H58" s="196">
        <v>161.4</v>
      </c>
      <c r="I58" s="367"/>
      <c r="J58" s="205">
        <f t="shared" si="17"/>
        <v>37</v>
      </c>
      <c r="K58" s="195">
        <v>37</v>
      </c>
      <c r="L58" s="210"/>
      <c r="M58" s="205">
        <f t="shared" si="18"/>
        <v>37</v>
      </c>
      <c r="N58" s="195">
        <v>37</v>
      </c>
      <c r="O58" s="210"/>
      <c r="P58" s="177">
        <f t="shared" si="3"/>
        <v>0</v>
      </c>
      <c r="Q58" s="177">
        <f t="shared" si="4"/>
        <v>0</v>
      </c>
      <c r="R58" s="177">
        <f t="shared" si="5"/>
        <v>0</v>
      </c>
      <c r="S58" s="207">
        <f t="shared" si="19"/>
        <v>60</v>
      </c>
      <c r="T58" s="197">
        <v>60</v>
      </c>
      <c r="U58" s="197"/>
      <c r="V58" s="197">
        <f t="shared" si="20"/>
        <v>60</v>
      </c>
      <c r="W58" s="194">
        <v>60</v>
      </c>
      <c r="X58" s="210"/>
      <c r="Y58" s="187"/>
    </row>
    <row r="59" spans="1:25" ht="24" customHeight="1" thickBot="1">
      <c r="A59" s="130"/>
      <c r="B59" s="126"/>
      <c r="C59" s="131"/>
      <c r="D59" s="132"/>
      <c r="E59" s="198" t="s">
        <v>1030</v>
      </c>
      <c r="F59" s="163" t="s">
        <v>263</v>
      </c>
      <c r="G59" s="205">
        <f t="shared" si="16"/>
        <v>100</v>
      </c>
      <c r="H59" s="196">
        <v>100</v>
      </c>
      <c r="I59" s="367"/>
      <c r="J59" s="205">
        <f t="shared" si="17"/>
        <v>0</v>
      </c>
      <c r="K59" s="195">
        <v>0</v>
      </c>
      <c r="L59" s="210"/>
      <c r="M59" s="205">
        <f t="shared" si="18"/>
        <v>0</v>
      </c>
      <c r="N59" s="195">
        <v>0</v>
      </c>
      <c r="O59" s="210"/>
      <c r="P59" s="177">
        <f t="shared" si="3"/>
        <v>0</v>
      </c>
      <c r="Q59" s="177">
        <f t="shared" si="4"/>
        <v>0</v>
      </c>
      <c r="R59" s="177">
        <f t="shared" si="5"/>
        <v>0</v>
      </c>
      <c r="S59" s="207">
        <f t="shared" si="19"/>
        <v>101.5</v>
      </c>
      <c r="T59" s="197">
        <v>101.5</v>
      </c>
      <c r="U59" s="197"/>
      <c r="V59" s="197">
        <f t="shared" si="20"/>
        <v>101.5</v>
      </c>
      <c r="W59" s="194">
        <v>101.5</v>
      </c>
      <c r="X59" s="210"/>
      <c r="Y59" s="187"/>
    </row>
    <row r="60" spans="1:25" ht="30" customHeight="1" thickBot="1">
      <c r="A60" s="130"/>
      <c r="B60" s="126"/>
      <c r="C60" s="131"/>
      <c r="D60" s="132"/>
      <c r="E60" s="198" t="s">
        <v>937</v>
      </c>
      <c r="F60" s="163" t="s">
        <v>938</v>
      </c>
      <c r="G60" s="205">
        <f t="shared" si="16"/>
        <v>729.6</v>
      </c>
      <c r="H60" s="196">
        <v>729.6</v>
      </c>
      <c r="I60" s="367"/>
      <c r="J60" s="205">
        <f t="shared" si="17"/>
        <v>2200</v>
      </c>
      <c r="K60" s="195">
        <v>2200</v>
      </c>
      <c r="L60" s="210"/>
      <c r="M60" s="205">
        <f t="shared" si="18"/>
        <v>2200</v>
      </c>
      <c r="N60" s="195">
        <v>2200</v>
      </c>
      <c r="O60" s="210"/>
      <c r="P60" s="177">
        <f t="shared" si="3"/>
        <v>0</v>
      </c>
      <c r="Q60" s="177">
        <f t="shared" si="4"/>
        <v>0</v>
      </c>
      <c r="R60" s="177">
        <f t="shared" si="5"/>
        <v>0</v>
      </c>
      <c r="S60" s="207">
        <f t="shared" si="19"/>
        <v>1500</v>
      </c>
      <c r="T60" s="197">
        <v>1500</v>
      </c>
      <c r="U60" s="197"/>
      <c r="V60" s="197">
        <f t="shared" si="20"/>
        <v>1500</v>
      </c>
      <c r="W60" s="194">
        <v>1500</v>
      </c>
      <c r="X60" s="210"/>
      <c r="Y60" s="187"/>
    </row>
    <row r="61" spans="1:25" ht="27.75" customHeight="1">
      <c r="A61" s="144">
        <v>2140</v>
      </c>
      <c r="B61" s="166" t="s">
        <v>189</v>
      </c>
      <c r="C61" s="142">
        <v>4</v>
      </c>
      <c r="D61" s="143">
        <v>0</v>
      </c>
      <c r="E61" s="188" t="s">
        <v>775</v>
      </c>
      <c r="F61" s="173"/>
      <c r="G61" s="189">
        <f aca="true" t="shared" si="21" ref="G61:O61">SUM(G63)</f>
        <v>0</v>
      </c>
      <c r="H61" s="217">
        <f t="shared" si="21"/>
        <v>0</v>
      </c>
      <c r="I61" s="320">
        <f t="shared" si="21"/>
        <v>0</v>
      </c>
      <c r="J61" s="189">
        <f t="shared" si="21"/>
        <v>0</v>
      </c>
      <c r="K61" s="190">
        <f t="shared" si="21"/>
        <v>0</v>
      </c>
      <c r="L61" s="191">
        <f t="shared" si="21"/>
        <v>0</v>
      </c>
      <c r="M61" s="189">
        <f t="shared" si="21"/>
        <v>0</v>
      </c>
      <c r="N61" s="190">
        <f t="shared" si="21"/>
        <v>0</v>
      </c>
      <c r="O61" s="191">
        <f t="shared" si="21"/>
        <v>0</v>
      </c>
      <c r="P61" s="177">
        <f t="shared" si="3"/>
        <v>0</v>
      </c>
      <c r="Q61" s="177">
        <f t="shared" si="4"/>
        <v>0</v>
      </c>
      <c r="R61" s="177">
        <f t="shared" si="5"/>
        <v>0</v>
      </c>
      <c r="S61" s="191">
        <f aca="true" t="shared" si="22" ref="S61:X61">SUM(S63)</f>
        <v>0</v>
      </c>
      <c r="T61" s="320">
        <f t="shared" si="22"/>
        <v>0</v>
      </c>
      <c r="U61" s="320">
        <f t="shared" si="22"/>
        <v>0</v>
      </c>
      <c r="V61" s="320">
        <f t="shared" si="22"/>
        <v>0</v>
      </c>
      <c r="W61" s="189">
        <f t="shared" si="22"/>
        <v>0</v>
      </c>
      <c r="X61" s="191">
        <f t="shared" si="22"/>
        <v>0</v>
      </c>
      <c r="Y61" s="187"/>
    </row>
    <row r="62" spans="1:25" s="133" customFormat="1" ht="18.75" customHeight="1">
      <c r="A62" s="130"/>
      <c r="B62" s="126"/>
      <c r="C62" s="131"/>
      <c r="D62" s="132"/>
      <c r="E62" s="182" t="s">
        <v>192</v>
      </c>
      <c r="F62" s="183"/>
      <c r="G62" s="184"/>
      <c r="H62" s="185"/>
      <c r="I62" s="186"/>
      <c r="J62" s="184"/>
      <c r="K62" s="185"/>
      <c r="L62" s="186"/>
      <c r="M62" s="184"/>
      <c r="N62" s="185"/>
      <c r="O62" s="186"/>
      <c r="P62" s="177"/>
      <c r="Q62" s="177"/>
      <c r="R62" s="177"/>
      <c r="S62" s="186"/>
      <c r="T62" s="197"/>
      <c r="U62" s="197"/>
      <c r="V62" s="197"/>
      <c r="W62" s="184"/>
      <c r="X62" s="186"/>
      <c r="Y62" s="192"/>
    </row>
    <row r="63" spans="1:25" ht="24.75" customHeight="1" thickBot="1">
      <c r="A63" s="130">
        <v>2141</v>
      </c>
      <c r="B63" s="126" t="s">
        <v>189</v>
      </c>
      <c r="C63" s="131">
        <v>4</v>
      </c>
      <c r="D63" s="132">
        <v>1</v>
      </c>
      <c r="E63" s="182" t="s">
        <v>776</v>
      </c>
      <c r="F63" s="183"/>
      <c r="G63" s="205">
        <f>SUM(H63:I63)</f>
        <v>0</v>
      </c>
      <c r="H63" s="206">
        <v>0</v>
      </c>
      <c r="I63" s="207">
        <v>0</v>
      </c>
      <c r="J63" s="205">
        <f>SUM(K63:L63)</f>
        <v>0</v>
      </c>
      <c r="K63" s="206"/>
      <c r="L63" s="207"/>
      <c r="M63" s="205">
        <f>SUM(N63:O63)</f>
        <v>0</v>
      </c>
      <c r="N63" s="206"/>
      <c r="O63" s="207"/>
      <c r="P63" s="177">
        <f t="shared" si="3"/>
        <v>0</v>
      </c>
      <c r="Q63" s="177">
        <f t="shared" si="4"/>
        <v>0</v>
      </c>
      <c r="R63" s="177">
        <f t="shared" si="5"/>
        <v>0</v>
      </c>
      <c r="S63" s="207">
        <f>SUM(T63:U63)</f>
        <v>0</v>
      </c>
      <c r="T63" s="197"/>
      <c r="U63" s="197"/>
      <c r="V63" s="197">
        <f>SUM(W63:X63)</f>
        <v>0</v>
      </c>
      <c r="W63" s="205"/>
      <c r="X63" s="207"/>
      <c r="Y63" s="187"/>
    </row>
    <row r="64" spans="1:25" ht="49.5" customHeight="1">
      <c r="A64" s="144">
        <v>2150</v>
      </c>
      <c r="B64" s="166" t="s">
        <v>189</v>
      </c>
      <c r="C64" s="142">
        <v>5</v>
      </c>
      <c r="D64" s="143">
        <v>0</v>
      </c>
      <c r="E64" s="188" t="s">
        <v>777</v>
      </c>
      <c r="F64" s="173"/>
      <c r="G64" s="189">
        <f>SUM(G66)</f>
        <v>0</v>
      </c>
      <c r="H64" s="190">
        <f aca="true" t="shared" si="23" ref="H64:O64">SUM(H66)</f>
        <v>0</v>
      </c>
      <c r="I64" s="191">
        <f t="shared" si="23"/>
        <v>0</v>
      </c>
      <c r="J64" s="189">
        <f t="shared" si="23"/>
        <v>0</v>
      </c>
      <c r="K64" s="190">
        <f t="shared" si="23"/>
        <v>0</v>
      </c>
      <c r="L64" s="191">
        <f t="shared" si="23"/>
        <v>0</v>
      </c>
      <c r="M64" s="189">
        <f t="shared" si="23"/>
        <v>0</v>
      </c>
      <c r="N64" s="190">
        <f t="shared" si="23"/>
        <v>0</v>
      </c>
      <c r="O64" s="191">
        <f t="shared" si="23"/>
        <v>0</v>
      </c>
      <c r="P64" s="177">
        <f t="shared" si="3"/>
        <v>0</v>
      </c>
      <c r="Q64" s="177">
        <f t="shared" si="4"/>
        <v>0</v>
      </c>
      <c r="R64" s="177">
        <f t="shared" si="5"/>
        <v>0</v>
      </c>
      <c r="S64" s="191">
        <f aca="true" t="shared" si="24" ref="S64:X64">SUM(S66)</f>
        <v>0</v>
      </c>
      <c r="T64" s="320">
        <f t="shared" si="24"/>
        <v>0</v>
      </c>
      <c r="U64" s="320">
        <f t="shared" si="24"/>
        <v>0</v>
      </c>
      <c r="V64" s="320">
        <f t="shared" si="24"/>
        <v>0</v>
      </c>
      <c r="W64" s="189">
        <f t="shared" si="24"/>
        <v>0</v>
      </c>
      <c r="X64" s="191">
        <f t="shared" si="24"/>
        <v>0</v>
      </c>
      <c r="Y64" s="187"/>
    </row>
    <row r="65" spans="1:25" s="133" customFormat="1" ht="16.5" customHeight="1">
      <c r="A65" s="130"/>
      <c r="B65" s="126"/>
      <c r="C65" s="131"/>
      <c r="D65" s="132"/>
      <c r="E65" s="182" t="s">
        <v>192</v>
      </c>
      <c r="F65" s="183"/>
      <c r="G65" s="184"/>
      <c r="H65" s="185"/>
      <c r="I65" s="186"/>
      <c r="J65" s="184"/>
      <c r="K65" s="185"/>
      <c r="L65" s="186"/>
      <c r="M65" s="184"/>
      <c r="N65" s="185"/>
      <c r="O65" s="186"/>
      <c r="P65" s="177"/>
      <c r="Q65" s="177"/>
      <c r="R65" s="177"/>
      <c r="S65" s="186"/>
      <c r="T65" s="197"/>
      <c r="U65" s="197"/>
      <c r="V65" s="197"/>
      <c r="W65" s="184"/>
      <c r="X65" s="186"/>
      <c r="Y65" s="192"/>
    </row>
    <row r="66" spans="1:25" ht="52.5" customHeight="1" thickBot="1">
      <c r="A66" s="130">
        <v>2151</v>
      </c>
      <c r="B66" s="126" t="s">
        <v>189</v>
      </c>
      <c r="C66" s="131">
        <v>5</v>
      </c>
      <c r="D66" s="132">
        <v>1</v>
      </c>
      <c r="E66" s="182" t="s">
        <v>778</v>
      </c>
      <c r="F66" s="183"/>
      <c r="G66" s="205">
        <f>SUM(H66:I66)</f>
        <v>0</v>
      </c>
      <c r="H66" s="206">
        <v>0</v>
      </c>
      <c r="I66" s="207">
        <v>0</v>
      </c>
      <c r="J66" s="205">
        <f>SUM(K66:L66)</f>
        <v>0</v>
      </c>
      <c r="K66" s="206"/>
      <c r="L66" s="210"/>
      <c r="M66" s="205">
        <f>SUM(N66:O66)</f>
        <v>0</v>
      </c>
      <c r="N66" s="206"/>
      <c r="O66" s="207"/>
      <c r="P66" s="177">
        <f t="shared" si="3"/>
        <v>0</v>
      </c>
      <c r="Q66" s="177">
        <f t="shared" si="4"/>
        <v>0</v>
      </c>
      <c r="R66" s="177">
        <f t="shared" si="5"/>
        <v>0</v>
      </c>
      <c r="S66" s="207">
        <f>SUM(T66:U66)</f>
        <v>0</v>
      </c>
      <c r="T66" s="197"/>
      <c r="U66" s="197"/>
      <c r="V66" s="197">
        <f>SUM(W66:X66)</f>
        <v>0</v>
      </c>
      <c r="W66" s="205"/>
      <c r="X66" s="207"/>
      <c r="Y66" s="187"/>
    </row>
    <row r="67" spans="1:25" ht="37.5" customHeight="1">
      <c r="A67" s="144">
        <v>2160</v>
      </c>
      <c r="B67" s="166" t="s">
        <v>189</v>
      </c>
      <c r="C67" s="142">
        <v>6</v>
      </c>
      <c r="D67" s="143">
        <v>0</v>
      </c>
      <c r="E67" s="188" t="s">
        <v>197</v>
      </c>
      <c r="F67" s="173"/>
      <c r="G67" s="189">
        <f>+H67+I67</f>
        <v>28454.1</v>
      </c>
      <c r="H67" s="190">
        <f>SUM(H69)</f>
        <v>4749.400000000001</v>
      </c>
      <c r="I67" s="191">
        <f aca="true" t="shared" si="25" ref="I67:O67">SUM(I69)</f>
        <v>23704.699999999997</v>
      </c>
      <c r="J67" s="189">
        <f t="shared" si="25"/>
        <v>63900</v>
      </c>
      <c r="K67" s="217">
        <f>+K69</f>
        <v>12900</v>
      </c>
      <c r="L67" s="320">
        <f>SUM(L69)</f>
        <v>51000</v>
      </c>
      <c r="M67" s="189">
        <f t="shared" si="25"/>
        <v>59400</v>
      </c>
      <c r="N67" s="190">
        <f t="shared" si="25"/>
        <v>13400</v>
      </c>
      <c r="O67" s="191">
        <f t="shared" si="25"/>
        <v>46000</v>
      </c>
      <c r="P67" s="177">
        <f t="shared" si="3"/>
        <v>-4500</v>
      </c>
      <c r="Q67" s="177">
        <f t="shared" si="4"/>
        <v>500</v>
      </c>
      <c r="R67" s="177">
        <f t="shared" si="5"/>
        <v>-5000</v>
      </c>
      <c r="S67" s="191">
        <f aca="true" t="shared" si="26" ref="S67:X67">SUM(S69)</f>
        <v>22700</v>
      </c>
      <c r="T67" s="320">
        <f t="shared" si="26"/>
        <v>14700</v>
      </c>
      <c r="U67" s="320">
        <f t="shared" si="26"/>
        <v>8000</v>
      </c>
      <c r="V67" s="320">
        <f t="shared" si="26"/>
        <v>22700</v>
      </c>
      <c r="W67" s="189">
        <f t="shared" si="26"/>
        <v>14700</v>
      </c>
      <c r="X67" s="191">
        <f t="shared" si="26"/>
        <v>8000</v>
      </c>
      <c r="Y67" s="187"/>
    </row>
    <row r="68" spans="1:25" s="133" customFormat="1" ht="14.25" customHeight="1">
      <c r="A68" s="130"/>
      <c r="B68" s="126"/>
      <c r="C68" s="131"/>
      <c r="D68" s="132"/>
      <c r="E68" s="182" t="s">
        <v>192</v>
      </c>
      <c r="F68" s="183"/>
      <c r="G68" s="184"/>
      <c r="H68" s="185"/>
      <c r="I68" s="186"/>
      <c r="J68" s="184"/>
      <c r="K68" s="208"/>
      <c r="L68" s="197"/>
      <c r="M68" s="184"/>
      <c r="N68" s="185"/>
      <c r="O68" s="186"/>
      <c r="P68" s="177"/>
      <c r="Q68" s="177"/>
      <c r="R68" s="177"/>
      <c r="S68" s="186"/>
      <c r="T68" s="197"/>
      <c r="U68" s="197"/>
      <c r="V68" s="197"/>
      <c r="W68" s="184"/>
      <c r="X68" s="186"/>
      <c r="Y68" s="192"/>
    </row>
    <row r="69" spans="1:25" ht="39" customHeight="1">
      <c r="A69" s="134">
        <v>2161</v>
      </c>
      <c r="B69" s="135" t="s">
        <v>189</v>
      </c>
      <c r="C69" s="136">
        <v>6</v>
      </c>
      <c r="D69" s="137">
        <v>1</v>
      </c>
      <c r="E69" s="193" t="s">
        <v>779</v>
      </c>
      <c r="F69" s="183"/>
      <c r="G69" s="194">
        <f>SUM(H69:I69)</f>
        <v>28454.1</v>
      </c>
      <c r="H69" s="196">
        <f>H70+H71+H72+H73+H74+H75+H76+H77+H78+H79+H80+H81+H82+H83</f>
        <v>4749.400000000001</v>
      </c>
      <c r="I69" s="197">
        <f>I84+I85+I86+I87+I88+I89+I90</f>
        <v>23704.699999999997</v>
      </c>
      <c r="J69" s="197">
        <f>SUM(K69:L69)</f>
        <v>63900</v>
      </c>
      <c r="K69" s="210">
        <f>SUM(K70:K83)</f>
        <v>12900</v>
      </c>
      <c r="L69" s="197">
        <f>SUM(L84:L90)</f>
        <v>51000</v>
      </c>
      <c r="M69" s="194">
        <f>SUM(N69:O69)</f>
        <v>59400</v>
      </c>
      <c r="N69" s="195">
        <f>SUM(N70:N83)</f>
        <v>13400</v>
      </c>
      <c r="O69" s="196">
        <f>SUM(O84:O90)</f>
        <v>46000</v>
      </c>
      <c r="P69" s="177">
        <f>M69-J69</f>
        <v>-4500</v>
      </c>
      <c r="Q69" s="177">
        <f>N69-K69</f>
        <v>500</v>
      </c>
      <c r="R69" s="177">
        <f>O69-L69</f>
        <v>-5000</v>
      </c>
      <c r="S69" s="210">
        <f>SUM(T69:U69)</f>
        <v>22700</v>
      </c>
      <c r="T69" s="197">
        <f>SUM(T70:T83)</f>
        <v>14700</v>
      </c>
      <c r="U69" s="197">
        <f>SUM(U84:U90)</f>
        <v>8000</v>
      </c>
      <c r="V69" s="197">
        <f>SUM(W69:X69)</f>
        <v>22700</v>
      </c>
      <c r="W69" s="194">
        <f>SUM(W70:W83)</f>
        <v>14700</v>
      </c>
      <c r="X69" s="196">
        <f>SUM(X84:X90)</f>
        <v>8000</v>
      </c>
      <c r="Y69" s="187"/>
    </row>
    <row r="70" spans="1:25" ht="39" customHeight="1">
      <c r="A70" s="356"/>
      <c r="B70" s="135"/>
      <c r="C70" s="136"/>
      <c r="D70" s="137"/>
      <c r="E70" s="357"/>
      <c r="F70" s="183">
        <v>4215</v>
      </c>
      <c r="G70" s="194"/>
      <c r="H70" s="196">
        <v>484</v>
      </c>
      <c r="I70" s="197"/>
      <c r="J70" s="197">
        <f aca="true" t="shared" si="27" ref="J70:J90">SUM(K70:L70)</f>
        <v>200</v>
      </c>
      <c r="K70" s="197">
        <v>200</v>
      </c>
      <c r="L70" s="197"/>
      <c r="M70" s="194">
        <f aca="true" t="shared" si="28" ref="M70:M90">SUM(N70:O70)</f>
        <v>500</v>
      </c>
      <c r="N70" s="194">
        <v>500</v>
      </c>
      <c r="O70" s="210">
        <v>0</v>
      </c>
      <c r="P70" s="177">
        <f aca="true" t="shared" si="29" ref="P70:P85">M70-J70</f>
        <v>300</v>
      </c>
      <c r="Q70" s="177">
        <f aca="true" t="shared" si="30" ref="Q70:Q85">N70-K70</f>
        <v>300</v>
      </c>
      <c r="R70" s="177">
        <f aca="true" t="shared" si="31" ref="R70:R85">O70-L70</f>
        <v>0</v>
      </c>
      <c r="S70" s="210">
        <f aca="true" t="shared" si="32" ref="S70:S76">SUM(T70:U70)</f>
        <v>600</v>
      </c>
      <c r="T70" s="197">
        <v>600</v>
      </c>
      <c r="U70" s="197"/>
      <c r="V70" s="197">
        <f aca="true" t="shared" si="33" ref="V70:V90">SUM(W70:X70)</f>
        <v>600</v>
      </c>
      <c r="W70" s="194">
        <v>600</v>
      </c>
      <c r="X70" s="210"/>
      <c r="Y70" s="187"/>
    </row>
    <row r="71" spans="1:25" ht="24.75" customHeight="1">
      <c r="A71" s="138"/>
      <c r="B71" s="131"/>
      <c r="C71" s="131"/>
      <c r="D71" s="131"/>
      <c r="E71" s="198" t="s">
        <v>936</v>
      </c>
      <c r="F71" s="163" t="s">
        <v>260</v>
      </c>
      <c r="G71" s="194">
        <f aca="true" t="shared" si="34" ref="G71:G89">SUM(H71:I71)</f>
        <v>245.1</v>
      </c>
      <c r="H71" s="208">
        <v>245.1</v>
      </c>
      <c r="I71" s="197"/>
      <c r="J71" s="197">
        <f t="shared" si="27"/>
        <v>500</v>
      </c>
      <c r="K71" s="197">
        <v>500</v>
      </c>
      <c r="L71" s="197"/>
      <c r="M71" s="194">
        <f t="shared" si="28"/>
        <v>500</v>
      </c>
      <c r="N71" s="184">
        <v>500</v>
      </c>
      <c r="O71" s="186"/>
      <c r="P71" s="177">
        <f t="shared" si="29"/>
        <v>0</v>
      </c>
      <c r="Q71" s="177">
        <f t="shared" si="30"/>
        <v>0</v>
      </c>
      <c r="R71" s="177">
        <f t="shared" si="31"/>
        <v>0</v>
      </c>
      <c r="S71" s="210">
        <f t="shared" si="32"/>
        <v>300</v>
      </c>
      <c r="T71" s="197">
        <v>300</v>
      </c>
      <c r="U71" s="197"/>
      <c r="V71" s="197">
        <f t="shared" si="33"/>
        <v>300</v>
      </c>
      <c r="W71" s="184">
        <v>300</v>
      </c>
      <c r="X71" s="186"/>
      <c r="Y71" s="187"/>
    </row>
    <row r="72" spans="1:25" ht="24.75" customHeight="1">
      <c r="A72" s="138"/>
      <c r="B72" s="131"/>
      <c r="C72" s="131"/>
      <c r="D72" s="131"/>
      <c r="E72" s="198"/>
      <c r="F72" s="163" t="s">
        <v>261</v>
      </c>
      <c r="G72" s="194">
        <f t="shared" si="34"/>
        <v>50</v>
      </c>
      <c r="H72" s="208">
        <v>50</v>
      </c>
      <c r="I72" s="197"/>
      <c r="J72" s="197">
        <f t="shared" si="27"/>
        <v>1500</v>
      </c>
      <c r="K72" s="197">
        <v>1500</v>
      </c>
      <c r="L72" s="197"/>
      <c r="M72" s="194">
        <f t="shared" si="28"/>
        <v>1500</v>
      </c>
      <c r="N72" s="184">
        <v>1500</v>
      </c>
      <c r="O72" s="186"/>
      <c r="P72" s="177">
        <f t="shared" si="29"/>
        <v>0</v>
      </c>
      <c r="Q72" s="177">
        <f t="shared" si="30"/>
        <v>0</v>
      </c>
      <c r="R72" s="177">
        <f t="shared" si="31"/>
        <v>0</v>
      </c>
      <c r="S72" s="210">
        <f t="shared" si="32"/>
        <v>1000</v>
      </c>
      <c r="T72" s="197">
        <v>1000</v>
      </c>
      <c r="U72" s="197"/>
      <c r="V72" s="197">
        <f t="shared" si="33"/>
        <v>1000</v>
      </c>
      <c r="W72" s="184">
        <v>1000</v>
      </c>
      <c r="X72" s="186"/>
      <c r="Y72" s="187"/>
    </row>
    <row r="73" spans="1:25" ht="24.75" customHeight="1">
      <c r="A73" s="138"/>
      <c r="B73" s="131"/>
      <c r="C73" s="131"/>
      <c r="D73" s="131"/>
      <c r="E73" s="198" t="s">
        <v>774</v>
      </c>
      <c r="F73" s="163" t="s">
        <v>263</v>
      </c>
      <c r="G73" s="194">
        <f t="shared" si="34"/>
        <v>0</v>
      </c>
      <c r="H73" s="208">
        <v>0</v>
      </c>
      <c r="I73" s="197"/>
      <c r="J73" s="197">
        <f t="shared" si="27"/>
        <v>200</v>
      </c>
      <c r="K73" s="197">
        <v>200</v>
      </c>
      <c r="L73" s="197"/>
      <c r="M73" s="194">
        <f t="shared" si="28"/>
        <v>200</v>
      </c>
      <c r="N73" s="184">
        <v>200</v>
      </c>
      <c r="O73" s="186"/>
      <c r="P73" s="177">
        <f t="shared" si="29"/>
        <v>0</v>
      </c>
      <c r="Q73" s="177">
        <f t="shared" si="30"/>
        <v>0</v>
      </c>
      <c r="R73" s="177">
        <f t="shared" si="31"/>
        <v>0</v>
      </c>
      <c r="S73" s="210">
        <f t="shared" si="32"/>
        <v>500</v>
      </c>
      <c r="T73" s="197">
        <v>500</v>
      </c>
      <c r="U73" s="197"/>
      <c r="V73" s="197">
        <f t="shared" si="33"/>
        <v>500</v>
      </c>
      <c r="W73" s="184">
        <v>500</v>
      </c>
      <c r="X73" s="186"/>
      <c r="Y73" s="187"/>
    </row>
    <row r="74" spans="1:25" ht="24.75" customHeight="1">
      <c r="A74" s="138"/>
      <c r="B74" s="131"/>
      <c r="C74" s="131"/>
      <c r="D74" s="131"/>
      <c r="E74" s="198" t="s">
        <v>935</v>
      </c>
      <c r="F74" s="163" t="s">
        <v>264</v>
      </c>
      <c r="G74" s="194">
        <f t="shared" si="34"/>
        <v>1596</v>
      </c>
      <c r="H74" s="208">
        <v>1596</v>
      </c>
      <c r="I74" s="197"/>
      <c r="J74" s="197">
        <f t="shared" si="27"/>
        <v>3500</v>
      </c>
      <c r="K74" s="197">
        <v>3500</v>
      </c>
      <c r="L74" s="197"/>
      <c r="M74" s="194">
        <f t="shared" si="28"/>
        <v>3500</v>
      </c>
      <c r="N74" s="184">
        <v>3500</v>
      </c>
      <c r="O74" s="186"/>
      <c r="P74" s="177">
        <f t="shared" si="29"/>
        <v>0</v>
      </c>
      <c r="Q74" s="177">
        <f t="shared" si="30"/>
        <v>0</v>
      </c>
      <c r="R74" s="177">
        <f t="shared" si="31"/>
        <v>0</v>
      </c>
      <c r="S74" s="210">
        <f t="shared" si="32"/>
        <v>3000</v>
      </c>
      <c r="T74" s="197">
        <v>3000</v>
      </c>
      <c r="U74" s="197"/>
      <c r="V74" s="197">
        <f t="shared" si="33"/>
        <v>3000</v>
      </c>
      <c r="W74" s="184">
        <v>3000</v>
      </c>
      <c r="X74" s="186"/>
      <c r="Y74" s="187"/>
    </row>
    <row r="75" spans="1:25" ht="24.75" customHeight="1">
      <c r="A75" s="138"/>
      <c r="B75" s="131"/>
      <c r="C75" s="131"/>
      <c r="D75" s="131"/>
      <c r="E75" s="198"/>
      <c r="F75" s="163" t="s">
        <v>265</v>
      </c>
      <c r="G75" s="194">
        <f t="shared" si="34"/>
        <v>0</v>
      </c>
      <c r="H75" s="208">
        <v>0</v>
      </c>
      <c r="I75" s="197"/>
      <c r="J75" s="197">
        <f t="shared" si="27"/>
        <v>0</v>
      </c>
      <c r="K75" s="197"/>
      <c r="L75" s="197"/>
      <c r="M75" s="194">
        <f t="shared" si="28"/>
        <v>0</v>
      </c>
      <c r="N75" s="184"/>
      <c r="O75" s="186"/>
      <c r="P75" s="177">
        <f t="shared" si="29"/>
        <v>0</v>
      </c>
      <c r="Q75" s="177">
        <f t="shared" si="30"/>
        <v>0</v>
      </c>
      <c r="R75" s="177">
        <f t="shared" si="31"/>
        <v>0</v>
      </c>
      <c r="S75" s="210">
        <f t="shared" si="32"/>
        <v>0</v>
      </c>
      <c r="T75" s="197"/>
      <c r="U75" s="197"/>
      <c r="V75" s="197">
        <f t="shared" si="33"/>
        <v>0</v>
      </c>
      <c r="W75" s="184"/>
      <c r="X75" s="186"/>
      <c r="Y75" s="187"/>
    </row>
    <row r="76" spans="1:25" ht="24.75" customHeight="1">
      <c r="A76" s="138"/>
      <c r="B76" s="131"/>
      <c r="C76" s="131"/>
      <c r="D76" s="131"/>
      <c r="E76" s="198"/>
      <c r="F76" s="163" t="s">
        <v>268</v>
      </c>
      <c r="G76" s="194">
        <f t="shared" si="34"/>
        <v>886.2</v>
      </c>
      <c r="H76" s="208">
        <v>886.2</v>
      </c>
      <c r="I76" s="197"/>
      <c r="J76" s="197">
        <f t="shared" si="27"/>
        <v>2000</v>
      </c>
      <c r="K76" s="197">
        <v>2000</v>
      </c>
      <c r="L76" s="197"/>
      <c r="M76" s="194">
        <f t="shared" si="28"/>
        <v>2000</v>
      </c>
      <c r="N76" s="184">
        <v>2000</v>
      </c>
      <c r="O76" s="186"/>
      <c r="P76" s="177">
        <f t="shared" si="29"/>
        <v>0</v>
      </c>
      <c r="Q76" s="177">
        <f t="shared" si="30"/>
        <v>0</v>
      </c>
      <c r="R76" s="177">
        <f t="shared" si="31"/>
        <v>0</v>
      </c>
      <c r="S76" s="210">
        <f t="shared" si="32"/>
        <v>2000</v>
      </c>
      <c r="T76" s="185">
        <v>2000</v>
      </c>
      <c r="U76" s="186"/>
      <c r="V76" s="197">
        <f t="shared" si="33"/>
        <v>2000</v>
      </c>
      <c r="W76" s="185">
        <v>2000</v>
      </c>
      <c r="X76" s="186"/>
      <c r="Y76" s="187"/>
    </row>
    <row r="77" spans="1:25" ht="24.75" customHeight="1">
      <c r="A77" s="138"/>
      <c r="B77" s="131"/>
      <c r="C77" s="131"/>
      <c r="D77" s="131"/>
      <c r="E77" s="198" t="s">
        <v>934</v>
      </c>
      <c r="F77" s="163" t="s">
        <v>269</v>
      </c>
      <c r="G77" s="194">
        <f t="shared" si="34"/>
        <v>0</v>
      </c>
      <c r="H77" s="208">
        <v>0</v>
      </c>
      <c r="I77" s="197"/>
      <c r="J77" s="197">
        <f t="shared" si="27"/>
        <v>500</v>
      </c>
      <c r="K77" s="197">
        <v>500</v>
      </c>
      <c r="L77" s="197"/>
      <c r="M77" s="194">
        <f t="shared" si="28"/>
        <v>500</v>
      </c>
      <c r="N77" s="184">
        <v>500</v>
      </c>
      <c r="O77" s="186"/>
      <c r="P77" s="177">
        <f t="shared" si="29"/>
        <v>0</v>
      </c>
      <c r="Q77" s="177">
        <f t="shared" si="30"/>
        <v>0</v>
      </c>
      <c r="R77" s="177">
        <f t="shared" si="31"/>
        <v>0</v>
      </c>
      <c r="S77" s="194">
        <f>SUM(T77:U77)</f>
        <v>500</v>
      </c>
      <c r="T77" s="185">
        <v>500</v>
      </c>
      <c r="U77" s="186"/>
      <c r="V77" s="197">
        <f t="shared" si="33"/>
        <v>500</v>
      </c>
      <c r="W77" s="185">
        <v>500</v>
      </c>
      <c r="X77" s="186"/>
      <c r="Y77" s="187"/>
    </row>
    <row r="78" spans="1:25" ht="24.75" customHeight="1">
      <c r="A78" s="138"/>
      <c r="B78" s="131"/>
      <c r="C78" s="131"/>
      <c r="D78" s="131"/>
      <c r="E78" s="198" t="s">
        <v>933</v>
      </c>
      <c r="F78" s="163" t="s">
        <v>270</v>
      </c>
      <c r="G78" s="194">
        <f t="shared" si="34"/>
        <v>0</v>
      </c>
      <c r="H78" s="208">
        <v>0</v>
      </c>
      <c r="I78" s="197"/>
      <c r="J78" s="197">
        <f t="shared" si="27"/>
        <v>300</v>
      </c>
      <c r="K78" s="197">
        <v>300</v>
      </c>
      <c r="L78" s="197"/>
      <c r="M78" s="194">
        <f t="shared" si="28"/>
        <v>300</v>
      </c>
      <c r="N78" s="184">
        <v>300</v>
      </c>
      <c r="O78" s="186"/>
      <c r="P78" s="177">
        <f t="shared" si="29"/>
        <v>0</v>
      </c>
      <c r="Q78" s="177">
        <f t="shared" si="30"/>
        <v>0</v>
      </c>
      <c r="R78" s="177">
        <f t="shared" si="31"/>
        <v>0</v>
      </c>
      <c r="S78" s="194">
        <f>SUM(T78:U78)</f>
        <v>600</v>
      </c>
      <c r="T78" s="185">
        <v>600</v>
      </c>
      <c r="U78" s="186"/>
      <c r="V78" s="197">
        <f t="shared" si="33"/>
        <v>600</v>
      </c>
      <c r="W78" s="185">
        <v>600</v>
      </c>
      <c r="X78" s="186"/>
      <c r="Y78" s="187"/>
    </row>
    <row r="79" spans="1:25" ht="39.75" customHeight="1">
      <c r="A79" s="138"/>
      <c r="B79" s="131"/>
      <c r="C79" s="131"/>
      <c r="D79" s="131"/>
      <c r="E79" s="164" t="s">
        <v>909</v>
      </c>
      <c r="F79" s="165">
        <v>4637</v>
      </c>
      <c r="G79" s="194">
        <f t="shared" si="34"/>
        <v>0</v>
      </c>
      <c r="H79" s="208">
        <v>0</v>
      </c>
      <c r="I79" s="197"/>
      <c r="J79" s="197">
        <f t="shared" si="27"/>
        <v>1000</v>
      </c>
      <c r="K79" s="197">
        <v>1000</v>
      </c>
      <c r="L79" s="197"/>
      <c r="M79" s="194">
        <f t="shared" si="28"/>
        <v>1000</v>
      </c>
      <c r="N79" s="184">
        <v>1000</v>
      </c>
      <c r="O79" s="186"/>
      <c r="P79" s="177">
        <f t="shared" si="29"/>
        <v>0</v>
      </c>
      <c r="Q79" s="177">
        <f t="shared" si="30"/>
        <v>0</v>
      </c>
      <c r="R79" s="177">
        <f t="shared" si="31"/>
        <v>0</v>
      </c>
      <c r="S79" s="194">
        <f>SUM(T79:U79)</f>
        <v>0</v>
      </c>
      <c r="T79" s="185"/>
      <c r="U79" s="186"/>
      <c r="V79" s="197">
        <f t="shared" si="33"/>
        <v>0</v>
      </c>
      <c r="W79" s="185"/>
      <c r="X79" s="186"/>
      <c r="Y79" s="187"/>
    </row>
    <row r="80" spans="1:25" ht="24.75" customHeight="1">
      <c r="A80" s="138"/>
      <c r="B80" s="131"/>
      <c r="C80" s="131"/>
      <c r="D80" s="131"/>
      <c r="E80" s="164" t="s">
        <v>1032</v>
      </c>
      <c r="F80" s="165">
        <v>4822</v>
      </c>
      <c r="G80" s="194">
        <f t="shared" si="34"/>
        <v>0</v>
      </c>
      <c r="H80" s="208">
        <v>0</v>
      </c>
      <c r="I80" s="197"/>
      <c r="J80" s="197">
        <f t="shared" si="27"/>
        <v>200</v>
      </c>
      <c r="K80" s="197">
        <v>200</v>
      </c>
      <c r="L80" s="197"/>
      <c r="M80" s="194">
        <f t="shared" si="28"/>
        <v>200</v>
      </c>
      <c r="N80" s="184">
        <v>200</v>
      </c>
      <c r="O80" s="186"/>
      <c r="P80" s="177">
        <f t="shared" si="29"/>
        <v>0</v>
      </c>
      <c r="Q80" s="177">
        <f t="shared" si="30"/>
        <v>0</v>
      </c>
      <c r="R80" s="177">
        <f t="shared" si="31"/>
        <v>0</v>
      </c>
      <c r="S80" s="194">
        <f>SUM(T80:U80)</f>
        <v>200</v>
      </c>
      <c r="T80" s="185">
        <v>200</v>
      </c>
      <c r="U80" s="186"/>
      <c r="V80" s="197">
        <f t="shared" si="33"/>
        <v>200</v>
      </c>
      <c r="W80" s="185">
        <v>200</v>
      </c>
      <c r="X80" s="186"/>
      <c r="Y80" s="187"/>
    </row>
    <row r="81" spans="1:25" ht="24.75" customHeight="1">
      <c r="A81" s="138"/>
      <c r="B81" s="131"/>
      <c r="C81" s="131"/>
      <c r="D81" s="131"/>
      <c r="E81" s="164" t="s">
        <v>932</v>
      </c>
      <c r="F81" s="165">
        <v>4657</v>
      </c>
      <c r="G81" s="194">
        <f t="shared" si="34"/>
        <v>185</v>
      </c>
      <c r="H81" s="208">
        <v>185</v>
      </c>
      <c r="I81" s="197"/>
      <c r="J81" s="197">
        <f t="shared" si="27"/>
        <v>2000</v>
      </c>
      <c r="K81" s="197">
        <v>2000</v>
      </c>
      <c r="L81" s="197"/>
      <c r="M81" s="194">
        <f t="shared" si="28"/>
        <v>2000</v>
      </c>
      <c r="N81" s="184">
        <v>2000</v>
      </c>
      <c r="O81" s="186"/>
      <c r="P81" s="177">
        <f t="shared" si="29"/>
        <v>0</v>
      </c>
      <c r="Q81" s="177">
        <f t="shared" si="30"/>
        <v>0</v>
      </c>
      <c r="R81" s="177">
        <f t="shared" si="31"/>
        <v>0</v>
      </c>
      <c r="S81" s="194">
        <f>SUM(T81:U81)</f>
        <v>2000</v>
      </c>
      <c r="T81" s="185">
        <v>2000</v>
      </c>
      <c r="U81" s="186"/>
      <c r="V81" s="197">
        <f t="shared" si="33"/>
        <v>2000</v>
      </c>
      <c r="W81" s="185">
        <v>2000</v>
      </c>
      <c r="X81" s="186"/>
      <c r="Y81" s="187"/>
    </row>
    <row r="82" spans="1:25" ht="37.5" customHeight="1">
      <c r="A82" s="140"/>
      <c r="B82" s="126"/>
      <c r="C82" s="131"/>
      <c r="D82" s="131"/>
      <c r="E82" s="198" t="s">
        <v>931</v>
      </c>
      <c r="F82" s="163" t="s">
        <v>283</v>
      </c>
      <c r="G82" s="194">
        <f t="shared" si="34"/>
        <v>313.4</v>
      </c>
      <c r="H82" s="208">
        <v>313.4</v>
      </c>
      <c r="I82" s="197"/>
      <c r="J82" s="197">
        <f t="shared" si="27"/>
        <v>500</v>
      </c>
      <c r="K82" s="197">
        <v>500</v>
      </c>
      <c r="L82" s="197"/>
      <c r="M82" s="194">
        <f t="shared" si="28"/>
        <v>500</v>
      </c>
      <c r="N82" s="184">
        <v>500</v>
      </c>
      <c r="O82" s="186"/>
      <c r="P82" s="177">
        <f t="shared" si="29"/>
        <v>0</v>
      </c>
      <c r="Q82" s="177">
        <f t="shared" si="30"/>
        <v>0</v>
      </c>
      <c r="R82" s="177">
        <f t="shared" si="31"/>
        <v>0</v>
      </c>
      <c r="S82" s="194">
        <f aca="true" t="shared" si="35" ref="S82:S90">SUM(T82:U82)</f>
        <v>2000</v>
      </c>
      <c r="T82" s="185">
        <v>2000</v>
      </c>
      <c r="U82" s="186"/>
      <c r="V82" s="197">
        <f t="shared" si="33"/>
        <v>2000</v>
      </c>
      <c r="W82" s="185">
        <v>2000</v>
      </c>
      <c r="X82" s="186"/>
      <c r="Y82" s="187"/>
    </row>
    <row r="83" spans="1:25" ht="24.75" customHeight="1">
      <c r="A83" s="140"/>
      <c r="B83" s="126"/>
      <c r="C83" s="131"/>
      <c r="D83" s="131"/>
      <c r="E83" s="198" t="s">
        <v>930</v>
      </c>
      <c r="F83" s="163" t="s">
        <v>284</v>
      </c>
      <c r="G83" s="194">
        <f t="shared" si="34"/>
        <v>989.7</v>
      </c>
      <c r="H83" s="208">
        <v>989.7</v>
      </c>
      <c r="I83" s="197"/>
      <c r="J83" s="197">
        <f t="shared" si="27"/>
        <v>500</v>
      </c>
      <c r="K83" s="197">
        <v>500</v>
      </c>
      <c r="L83" s="197"/>
      <c r="M83" s="194">
        <f t="shared" si="28"/>
        <v>700</v>
      </c>
      <c r="N83" s="184">
        <v>700</v>
      </c>
      <c r="O83" s="186"/>
      <c r="P83" s="177">
        <f t="shared" si="29"/>
        <v>200</v>
      </c>
      <c r="Q83" s="177">
        <f t="shared" si="30"/>
        <v>200</v>
      </c>
      <c r="R83" s="177">
        <f t="shared" si="31"/>
        <v>0</v>
      </c>
      <c r="S83" s="194">
        <f t="shared" si="35"/>
        <v>2000</v>
      </c>
      <c r="T83" s="185">
        <v>2000</v>
      </c>
      <c r="U83" s="186"/>
      <c r="V83" s="197">
        <f t="shared" si="33"/>
        <v>2000</v>
      </c>
      <c r="W83" s="185">
        <v>2000</v>
      </c>
      <c r="X83" s="186"/>
      <c r="Y83" s="187"/>
    </row>
    <row r="84" spans="1:25" ht="24.75" customHeight="1">
      <c r="A84" s="140"/>
      <c r="B84" s="126"/>
      <c r="C84" s="131"/>
      <c r="D84" s="131"/>
      <c r="E84" s="211" t="s">
        <v>928</v>
      </c>
      <c r="F84" s="212" t="s">
        <v>929</v>
      </c>
      <c r="G84" s="194">
        <f t="shared" si="34"/>
        <v>18496.1</v>
      </c>
      <c r="H84" s="208"/>
      <c r="I84" s="197">
        <v>18496.1</v>
      </c>
      <c r="J84" s="197">
        <f t="shared" si="27"/>
        <v>2000</v>
      </c>
      <c r="K84" s="197"/>
      <c r="L84" s="197">
        <v>2000</v>
      </c>
      <c r="M84" s="194">
        <f t="shared" si="28"/>
        <v>0</v>
      </c>
      <c r="N84" s="184"/>
      <c r="O84" s="186">
        <v>0</v>
      </c>
      <c r="P84" s="177">
        <f t="shared" si="29"/>
        <v>-2000</v>
      </c>
      <c r="Q84" s="177">
        <f t="shared" si="30"/>
        <v>0</v>
      </c>
      <c r="R84" s="177">
        <f t="shared" si="31"/>
        <v>-2000</v>
      </c>
      <c r="S84" s="194">
        <f t="shared" si="35"/>
        <v>2000</v>
      </c>
      <c r="T84" s="185"/>
      <c r="U84" s="186">
        <v>2000</v>
      </c>
      <c r="V84" s="197">
        <f t="shared" si="33"/>
        <v>2000</v>
      </c>
      <c r="W84" s="185"/>
      <c r="X84" s="186">
        <v>2000</v>
      </c>
      <c r="Y84" s="187"/>
    </row>
    <row r="85" spans="1:25" ht="24.75" customHeight="1">
      <c r="A85" s="140"/>
      <c r="B85" s="126"/>
      <c r="C85" s="131"/>
      <c r="D85" s="131"/>
      <c r="E85" s="198"/>
      <c r="F85" s="163" t="s">
        <v>290</v>
      </c>
      <c r="G85" s="194">
        <f t="shared" si="34"/>
        <v>2960</v>
      </c>
      <c r="H85" s="208"/>
      <c r="I85" s="197">
        <v>2960</v>
      </c>
      <c r="J85" s="197">
        <f t="shared" si="27"/>
        <v>1000</v>
      </c>
      <c r="K85" s="197"/>
      <c r="L85" s="197">
        <v>1000</v>
      </c>
      <c r="M85" s="194">
        <f t="shared" si="28"/>
        <v>1000</v>
      </c>
      <c r="N85" s="184"/>
      <c r="O85" s="186">
        <v>1000</v>
      </c>
      <c r="P85" s="177">
        <f t="shared" si="29"/>
        <v>0</v>
      </c>
      <c r="Q85" s="177">
        <f t="shared" si="30"/>
        <v>0</v>
      </c>
      <c r="R85" s="177">
        <f t="shared" si="31"/>
        <v>0</v>
      </c>
      <c r="S85" s="194">
        <f t="shared" si="35"/>
        <v>2000</v>
      </c>
      <c r="T85" s="185"/>
      <c r="U85" s="186">
        <v>2000</v>
      </c>
      <c r="V85" s="197">
        <f t="shared" si="33"/>
        <v>2000</v>
      </c>
      <c r="W85" s="185"/>
      <c r="X85" s="186">
        <v>2000</v>
      </c>
      <c r="Y85" s="187"/>
    </row>
    <row r="86" spans="1:25" ht="33.75" customHeight="1">
      <c r="A86" s="140"/>
      <c r="B86" s="126"/>
      <c r="C86" s="131"/>
      <c r="D86" s="131"/>
      <c r="E86" s="198"/>
      <c r="F86" s="163" t="s">
        <v>288</v>
      </c>
      <c r="G86" s="194">
        <f t="shared" si="34"/>
        <v>0</v>
      </c>
      <c r="H86" s="208"/>
      <c r="I86" s="197">
        <v>0</v>
      </c>
      <c r="J86" s="197">
        <f t="shared" si="27"/>
        <v>2000</v>
      </c>
      <c r="K86" s="184"/>
      <c r="L86" s="186">
        <v>2000</v>
      </c>
      <c r="M86" s="194">
        <f t="shared" si="28"/>
        <v>0</v>
      </c>
      <c r="N86" s="185"/>
      <c r="O86" s="186">
        <v>0</v>
      </c>
      <c r="P86" s="177">
        <f aca="true" t="shared" si="36" ref="P86:P145">M86-J86</f>
        <v>-2000</v>
      </c>
      <c r="Q86" s="177">
        <f aca="true" t="shared" si="37" ref="Q86:Q145">N86-K86</f>
        <v>0</v>
      </c>
      <c r="R86" s="177">
        <f aca="true" t="shared" si="38" ref="R86:R145">O86-L86</f>
        <v>-2000</v>
      </c>
      <c r="S86" s="194">
        <f t="shared" si="35"/>
        <v>2000</v>
      </c>
      <c r="T86" s="185"/>
      <c r="U86" s="186">
        <v>2000</v>
      </c>
      <c r="V86" s="197">
        <f t="shared" si="33"/>
        <v>2000</v>
      </c>
      <c r="W86" s="185"/>
      <c r="X86" s="186">
        <v>2000</v>
      </c>
      <c r="Y86" s="187"/>
    </row>
    <row r="87" spans="1:25" ht="33.75" customHeight="1">
      <c r="A87" s="140"/>
      <c r="B87" s="126"/>
      <c r="C87" s="131"/>
      <c r="D87" s="131"/>
      <c r="E87" s="198"/>
      <c r="F87" s="163" t="s">
        <v>289</v>
      </c>
      <c r="G87" s="194">
        <f t="shared" si="34"/>
        <v>0</v>
      </c>
      <c r="H87" s="208"/>
      <c r="I87" s="197">
        <v>0</v>
      </c>
      <c r="J87" s="197">
        <f t="shared" si="27"/>
        <v>45000</v>
      </c>
      <c r="K87" s="184"/>
      <c r="L87" s="186">
        <v>45000</v>
      </c>
      <c r="M87" s="194">
        <f t="shared" si="28"/>
        <v>45000</v>
      </c>
      <c r="N87" s="185"/>
      <c r="O87" s="186">
        <v>45000</v>
      </c>
      <c r="P87" s="177"/>
      <c r="Q87" s="177"/>
      <c r="R87" s="177">
        <f t="shared" si="38"/>
        <v>0</v>
      </c>
      <c r="S87" s="194">
        <f t="shared" si="35"/>
        <v>0</v>
      </c>
      <c r="T87" s="185"/>
      <c r="U87" s="186"/>
      <c r="V87" s="197">
        <f t="shared" si="33"/>
        <v>0</v>
      </c>
      <c r="W87" s="185"/>
      <c r="X87" s="186"/>
      <c r="Y87" s="187"/>
    </row>
    <row r="88" spans="1:25" ht="27.75" customHeight="1">
      <c r="A88" s="140"/>
      <c r="B88" s="126"/>
      <c r="C88" s="131"/>
      <c r="D88" s="131"/>
      <c r="E88" s="198" t="s">
        <v>927</v>
      </c>
      <c r="F88" s="163" t="s">
        <v>926</v>
      </c>
      <c r="G88" s="194">
        <f t="shared" si="34"/>
        <v>600</v>
      </c>
      <c r="H88" s="208"/>
      <c r="I88" s="197">
        <v>600</v>
      </c>
      <c r="J88" s="197">
        <f t="shared" si="27"/>
        <v>0</v>
      </c>
      <c r="K88" s="184"/>
      <c r="L88" s="186">
        <v>0</v>
      </c>
      <c r="M88" s="194">
        <f t="shared" si="28"/>
        <v>0</v>
      </c>
      <c r="N88" s="185"/>
      <c r="O88" s="186">
        <v>0</v>
      </c>
      <c r="P88" s="177">
        <f t="shared" si="36"/>
        <v>0</v>
      </c>
      <c r="Q88" s="177">
        <f t="shared" si="37"/>
        <v>0</v>
      </c>
      <c r="R88" s="177">
        <f t="shared" si="38"/>
        <v>0</v>
      </c>
      <c r="S88" s="194">
        <f t="shared" si="35"/>
        <v>1000</v>
      </c>
      <c r="T88" s="185"/>
      <c r="U88" s="186">
        <v>1000</v>
      </c>
      <c r="V88" s="197">
        <f t="shared" si="33"/>
        <v>1000</v>
      </c>
      <c r="W88" s="185"/>
      <c r="X88" s="186">
        <v>1000</v>
      </c>
      <c r="Y88" s="187"/>
    </row>
    <row r="89" spans="1:25" ht="48" customHeight="1">
      <c r="A89" s="140"/>
      <c r="B89" s="126"/>
      <c r="C89" s="131"/>
      <c r="D89" s="131"/>
      <c r="E89" s="225" t="s">
        <v>780</v>
      </c>
      <c r="F89" s="213"/>
      <c r="G89" s="194">
        <f t="shared" si="34"/>
        <v>0</v>
      </c>
      <c r="H89" s="208"/>
      <c r="I89" s="197">
        <v>0</v>
      </c>
      <c r="J89" s="197">
        <f t="shared" si="27"/>
        <v>0</v>
      </c>
      <c r="K89" s="184"/>
      <c r="L89" s="186"/>
      <c r="M89" s="194">
        <f t="shared" si="28"/>
        <v>0</v>
      </c>
      <c r="N89" s="185"/>
      <c r="O89" s="186"/>
      <c r="P89" s="177">
        <f t="shared" si="36"/>
        <v>0</v>
      </c>
      <c r="Q89" s="177">
        <f t="shared" si="37"/>
        <v>0</v>
      </c>
      <c r="R89" s="177">
        <f t="shared" si="38"/>
        <v>0</v>
      </c>
      <c r="S89" s="194">
        <f t="shared" si="35"/>
        <v>0</v>
      </c>
      <c r="T89" s="185"/>
      <c r="U89" s="186"/>
      <c r="V89" s="197">
        <f t="shared" si="33"/>
        <v>0</v>
      </c>
      <c r="W89" s="185"/>
      <c r="X89" s="186"/>
      <c r="Y89" s="187"/>
    </row>
    <row r="90" spans="1:25" ht="26.25" customHeight="1">
      <c r="A90" s="140"/>
      <c r="B90" s="126"/>
      <c r="C90" s="131"/>
      <c r="D90" s="131"/>
      <c r="E90" s="198" t="s">
        <v>925</v>
      </c>
      <c r="F90" s="163" t="s">
        <v>293</v>
      </c>
      <c r="G90" s="194">
        <f>SUM(H90:I90)</f>
        <v>1648.6</v>
      </c>
      <c r="H90" s="208"/>
      <c r="I90" s="197">
        <v>1648.6</v>
      </c>
      <c r="J90" s="197">
        <f t="shared" si="27"/>
        <v>1000</v>
      </c>
      <c r="K90" s="184"/>
      <c r="L90" s="186">
        <v>1000</v>
      </c>
      <c r="M90" s="194">
        <f t="shared" si="28"/>
        <v>0</v>
      </c>
      <c r="N90" s="185"/>
      <c r="O90" s="186">
        <v>0</v>
      </c>
      <c r="P90" s="177">
        <f t="shared" si="36"/>
        <v>-1000</v>
      </c>
      <c r="Q90" s="177">
        <f t="shared" si="37"/>
        <v>0</v>
      </c>
      <c r="R90" s="177">
        <f t="shared" si="38"/>
        <v>-1000</v>
      </c>
      <c r="S90" s="194">
        <f t="shared" si="35"/>
        <v>1000</v>
      </c>
      <c r="T90" s="185"/>
      <c r="U90" s="186">
        <v>1000</v>
      </c>
      <c r="V90" s="197">
        <f t="shared" si="33"/>
        <v>1000</v>
      </c>
      <c r="W90" s="185"/>
      <c r="X90" s="186">
        <v>1000</v>
      </c>
      <c r="Y90" s="187"/>
    </row>
    <row r="91" spans="1:25" ht="15.75">
      <c r="A91" s="144">
        <v>2170</v>
      </c>
      <c r="B91" s="166" t="s">
        <v>189</v>
      </c>
      <c r="C91" s="142">
        <v>7</v>
      </c>
      <c r="D91" s="143">
        <v>0</v>
      </c>
      <c r="E91" s="188" t="s">
        <v>781</v>
      </c>
      <c r="F91" s="173"/>
      <c r="G91" s="189">
        <f aca="true" t="shared" si="39" ref="G91:O91">SUM(G93)</f>
        <v>0</v>
      </c>
      <c r="H91" s="217">
        <f t="shared" si="39"/>
        <v>0</v>
      </c>
      <c r="I91" s="320">
        <f t="shared" si="39"/>
        <v>0</v>
      </c>
      <c r="J91" s="320">
        <f t="shared" si="39"/>
        <v>0</v>
      </c>
      <c r="K91" s="189">
        <f t="shared" si="39"/>
        <v>0</v>
      </c>
      <c r="L91" s="191">
        <f t="shared" si="39"/>
        <v>0</v>
      </c>
      <c r="M91" s="189">
        <f t="shared" si="39"/>
        <v>0</v>
      </c>
      <c r="N91" s="190">
        <f t="shared" si="39"/>
        <v>0</v>
      </c>
      <c r="O91" s="191">
        <f t="shared" si="39"/>
        <v>0</v>
      </c>
      <c r="P91" s="177">
        <f t="shared" si="36"/>
        <v>0</v>
      </c>
      <c r="Q91" s="177">
        <f t="shared" si="37"/>
        <v>0</v>
      </c>
      <c r="R91" s="177">
        <f t="shared" si="38"/>
        <v>0</v>
      </c>
      <c r="S91" s="189">
        <f aca="true" t="shared" si="40" ref="S91:X91">SUM(S93)</f>
        <v>0</v>
      </c>
      <c r="T91" s="190">
        <f t="shared" si="40"/>
        <v>0</v>
      </c>
      <c r="U91" s="191">
        <f t="shared" si="40"/>
        <v>0</v>
      </c>
      <c r="V91" s="189">
        <f t="shared" si="40"/>
        <v>0</v>
      </c>
      <c r="W91" s="190">
        <f t="shared" si="40"/>
        <v>0</v>
      </c>
      <c r="X91" s="191">
        <f t="shared" si="40"/>
        <v>0</v>
      </c>
      <c r="Y91" s="187"/>
    </row>
    <row r="92" spans="1:25" s="133" customFormat="1" ht="14.25" customHeight="1">
      <c r="A92" s="130"/>
      <c r="B92" s="126"/>
      <c r="C92" s="131"/>
      <c r="D92" s="132"/>
      <c r="E92" s="182" t="s">
        <v>192</v>
      </c>
      <c r="F92" s="183"/>
      <c r="G92" s="184"/>
      <c r="H92" s="208"/>
      <c r="I92" s="197"/>
      <c r="J92" s="197"/>
      <c r="K92" s="184"/>
      <c r="L92" s="186"/>
      <c r="M92" s="184"/>
      <c r="N92" s="185"/>
      <c r="O92" s="186"/>
      <c r="P92" s="177"/>
      <c r="Q92" s="177"/>
      <c r="R92" s="177"/>
      <c r="S92" s="184"/>
      <c r="T92" s="185"/>
      <c r="U92" s="186"/>
      <c r="V92" s="184"/>
      <c r="W92" s="185"/>
      <c r="X92" s="186"/>
      <c r="Y92" s="192"/>
    </row>
    <row r="93" spans="1:25" ht="16.5" thickBot="1">
      <c r="A93" s="130">
        <v>2171</v>
      </c>
      <c r="B93" s="126" t="s">
        <v>189</v>
      </c>
      <c r="C93" s="131">
        <v>7</v>
      </c>
      <c r="D93" s="132">
        <v>1</v>
      </c>
      <c r="E93" s="182" t="s">
        <v>781</v>
      </c>
      <c r="F93" s="183"/>
      <c r="G93" s="205">
        <f>SUM(H93:I93)</f>
        <v>0</v>
      </c>
      <c r="H93" s="209"/>
      <c r="I93" s="197"/>
      <c r="J93" s="197">
        <f>SUM(K93:L93)</f>
        <v>0</v>
      </c>
      <c r="K93" s="205"/>
      <c r="L93" s="207"/>
      <c r="M93" s="205">
        <f>SUM(N93:O93)</f>
        <v>0</v>
      </c>
      <c r="N93" s="206"/>
      <c r="O93" s="207"/>
      <c r="P93" s="177">
        <f t="shared" si="36"/>
        <v>0</v>
      </c>
      <c r="Q93" s="177">
        <f t="shared" si="37"/>
        <v>0</v>
      </c>
      <c r="R93" s="177">
        <f t="shared" si="38"/>
        <v>0</v>
      </c>
      <c r="S93" s="205">
        <f>SUM(T93:U93)</f>
        <v>0</v>
      </c>
      <c r="T93" s="206"/>
      <c r="U93" s="207"/>
      <c r="V93" s="205">
        <f>SUM(W93:X93)</f>
        <v>0</v>
      </c>
      <c r="W93" s="206"/>
      <c r="X93" s="207"/>
      <c r="Y93" s="187"/>
    </row>
    <row r="94" spans="1:25" ht="38.25" customHeight="1">
      <c r="A94" s="144">
        <v>2180</v>
      </c>
      <c r="B94" s="166" t="s">
        <v>189</v>
      </c>
      <c r="C94" s="142">
        <v>8</v>
      </c>
      <c r="D94" s="143">
        <v>0</v>
      </c>
      <c r="E94" s="188" t="s">
        <v>782</v>
      </c>
      <c r="F94" s="173"/>
      <c r="G94" s="189">
        <f aca="true" t="shared" si="41" ref="G94:O94">SUM(G96)</f>
        <v>0</v>
      </c>
      <c r="H94" s="217">
        <f t="shared" si="41"/>
        <v>0</v>
      </c>
      <c r="I94" s="320">
        <f t="shared" si="41"/>
        <v>0</v>
      </c>
      <c r="J94" s="320">
        <f t="shared" si="41"/>
        <v>0</v>
      </c>
      <c r="K94" s="189">
        <f t="shared" si="41"/>
        <v>0</v>
      </c>
      <c r="L94" s="191">
        <f t="shared" si="41"/>
        <v>0</v>
      </c>
      <c r="M94" s="189">
        <f t="shared" si="41"/>
        <v>0</v>
      </c>
      <c r="N94" s="190">
        <f t="shared" si="41"/>
        <v>0</v>
      </c>
      <c r="O94" s="191">
        <f t="shared" si="41"/>
        <v>0</v>
      </c>
      <c r="P94" s="177">
        <f t="shared" si="36"/>
        <v>0</v>
      </c>
      <c r="Q94" s="177">
        <f t="shared" si="37"/>
        <v>0</v>
      </c>
      <c r="R94" s="177">
        <f t="shared" si="38"/>
        <v>0</v>
      </c>
      <c r="S94" s="189">
        <f aca="true" t="shared" si="42" ref="S94:X94">SUM(S96)</f>
        <v>0</v>
      </c>
      <c r="T94" s="190">
        <f t="shared" si="42"/>
        <v>0</v>
      </c>
      <c r="U94" s="191">
        <f t="shared" si="42"/>
        <v>0</v>
      </c>
      <c r="V94" s="189">
        <f t="shared" si="42"/>
        <v>0</v>
      </c>
      <c r="W94" s="190">
        <f t="shared" si="42"/>
        <v>0</v>
      </c>
      <c r="X94" s="191">
        <f t="shared" si="42"/>
        <v>0</v>
      </c>
      <c r="Y94" s="187"/>
    </row>
    <row r="95" spans="1:25" s="133" customFormat="1" ht="18.75" customHeight="1">
      <c r="A95" s="130"/>
      <c r="B95" s="126"/>
      <c r="C95" s="131"/>
      <c r="D95" s="132"/>
      <c r="E95" s="182" t="s">
        <v>192</v>
      </c>
      <c r="F95" s="183"/>
      <c r="G95" s="184"/>
      <c r="H95" s="208"/>
      <c r="I95" s="197"/>
      <c r="J95" s="197"/>
      <c r="K95" s="184"/>
      <c r="L95" s="186"/>
      <c r="M95" s="184"/>
      <c r="N95" s="185"/>
      <c r="O95" s="186"/>
      <c r="P95" s="177"/>
      <c r="Q95" s="177"/>
      <c r="R95" s="177"/>
      <c r="S95" s="184"/>
      <c r="T95" s="185"/>
      <c r="U95" s="186"/>
      <c r="V95" s="184"/>
      <c r="W95" s="185"/>
      <c r="X95" s="186"/>
      <c r="Y95" s="192"/>
    </row>
    <row r="96" spans="1:25" ht="34.5" customHeight="1">
      <c r="A96" s="130">
        <v>2181</v>
      </c>
      <c r="B96" s="126" t="s">
        <v>189</v>
      </c>
      <c r="C96" s="131">
        <v>8</v>
      </c>
      <c r="D96" s="132">
        <v>1</v>
      </c>
      <c r="E96" s="182" t="s">
        <v>782</v>
      </c>
      <c r="F96" s="183"/>
      <c r="G96" s="184">
        <f aca="true" t="shared" si="43" ref="G96:O96">SUM(G98:G99)</f>
        <v>0</v>
      </c>
      <c r="H96" s="208">
        <f t="shared" si="43"/>
        <v>0</v>
      </c>
      <c r="I96" s="197">
        <f t="shared" si="43"/>
        <v>0</v>
      </c>
      <c r="J96" s="197">
        <f t="shared" si="43"/>
        <v>0</v>
      </c>
      <c r="K96" s="184">
        <f t="shared" si="43"/>
        <v>0</v>
      </c>
      <c r="L96" s="186">
        <f t="shared" si="43"/>
        <v>0</v>
      </c>
      <c r="M96" s="184">
        <f t="shared" si="43"/>
        <v>0</v>
      </c>
      <c r="N96" s="185">
        <f t="shared" si="43"/>
        <v>0</v>
      </c>
      <c r="O96" s="186">
        <f t="shared" si="43"/>
        <v>0</v>
      </c>
      <c r="P96" s="177">
        <f t="shared" si="36"/>
        <v>0</v>
      </c>
      <c r="Q96" s="177">
        <f t="shared" si="37"/>
        <v>0</v>
      </c>
      <c r="R96" s="177">
        <f t="shared" si="38"/>
        <v>0</v>
      </c>
      <c r="S96" s="184">
        <f aca="true" t="shared" si="44" ref="S96:X96">SUM(S98:S99)</f>
        <v>0</v>
      </c>
      <c r="T96" s="185">
        <f t="shared" si="44"/>
        <v>0</v>
      </c>
      <c r="U96" s="186">
        <f t="shared" si="44"/>
        <v>0</v>
      </c>
      <c r="V96" s="184">
        <f t="shared" si="44"/>
        <v>0</v>
      </c>
      <c r="W96" s="185">
        <f t="shared" si="44"/>
        <v>0</v>
      </c>
      <c r="X96" s="186">
        <f t="shared" si="44"/>
        <v>0</v>
      </c>
      <c r="Y96" s="187"/>
    </row>
    <row r="97" spans="1:25" ht="15.75">
      <c r="A97" s="130"/>
      <c r="B97" s="126"/>
      <c r="C97" s="131"/>
      <c r="D97" s="132"/>
      <c r="E97" s="201" t="s">
        <v>192</v>
      </c>
      <c r="F97" s="183"/>
      <c r="G97" s="184"/>
      <c r="H97" s="208"/>
      <c r="I97" s="197"/>
      <c r="J97" s="197"/>
      <c r="K97" s="184"/>
      <c r="L97" s="186"/>
      <c r="M97" s="184"/>
      <c r="N97" s="185"/>
      <c r="O97" s="186"/>
      <c r="P97" s="177"/>
      <c r="Q97" s="177"/>
      <c r="R97" s="177"/>
      <c r="S97" s="184"/>
      <c r="T97" s="185"/>
      <c r="U97" s="186"/>
      <c r="V97" s="184"/>
      <c r="W97" s="185"/>
      <c r="X97" s="186"/>
      <c r="Y97" s="187"/>
    </row>
    <row r="98" spans="1:25" ht="16.5" thickBot="1">
      <c r="A98" s="130">
        <v>2182</v>
      </c>
      <c r="B98" s="126" t="s">
        <v>189</v>
      </c>
      <c r="C98" s="131">
        <v>8</v>
      </c>
      <c r="D98" s="132">
        <v>1</v>
      </c>
      <c r="E98" s="201" t="s">
        <v>783</v>
      </c>
      <c r="F98" s="183"/>
      <c r="G98" s="205">
        <f>SUM(H98:I98)</f>
        <v>0</v>
      </c>
      <c r="H98" s="209"/>
      <c r="I98" s="197"/>
      <c r="J98" s="197">
        <f>SUM(K98:L98)</f>
        <v>0</v>
      </c>
      <c r="K98" s="205"/>
      <c r="L98" s="207"/>
      <c r="M98" s="205">
        <f>SUM(N98:O98)</f>
        <v>0</v>
      </c>
      <c r="N98" s="206"/>
      <c r="O98" s="207"/>
      <c r="P98" s="177">
        <f t="shared" si="36"/>
        <v>0</v>
      </c>
      <c r="Q98" s="177">
        <f t="shared" si="37"/>
        <v>0</v>
      </c>
      <c r="R98" s="177">
        <f t="shared" si="38"/>
        <v>0</v>
      </c>
      <c r="S98" s="205">
        <f>SUM(T98:U98)</f>
        <v>0</v>
      </c>
      <c r="T98" s="206"/>
      <c r="U98" s="207"/>
      <c r="V98" s="205">
        <f>SUM(W98:X98)</f>
        <v>0</v>
      </c>
      <c r="W98" s="206"/>
      <c r="X98" s="207"/>
      <c r="Y98" s="187"/>
    </row>
    <row r="99" spans="1:25" ht="16.5" thickBot="1">
      <c r="A99" s="130">
        <v>2183</v>
      </c>
      <c r="B99" s="126" t="s">
        <v>189</v>
      </c>
      <c r="C99" s="131">
        <v>8</v>
      </c>
      <c r="D99" s="132">
        <v>1</v>
      </c>
      <c r="E99" s="201" t="s">
        <v>784</v>
      </c>
      <c r="F99" s="183"/>
      <c r="G99" s="205">
        <f>SUM(H99:I99)</f>
        <v>0</v>
      </c>
      <c r="H99" s="209">
        <f>H100</f>
        <v>0</v>
      </c>
      <c r="I99" s="197">
        <f>I100</f>
        <v>0</v>
      </c>
      <c r="J99" s="197">
        <f>SUM(K99:L99)</f>
        <v>0</v>
      </c>
      <c r="K99" s="205">
        <f>K100</f>
        <v>0</v>
      </c>
      <c r="L99" s="207">
        <f>L100</f>
        <v>0</v>
      </c>
      <c r="M99" s="205">
        <f>SUM(N99:O99)</f>
        <v>0</v>
      </c>
      <c r="N99" s="206">
        <f>N100</f>
        <v>0</v>
      </c>
      <c r="O99" s="207">
        <f>O100</f>
        <v>0</v>
      </c>
      <c r="P99" s="177">
        <f t="shared" si="36"/>
        <v>0</v>
      </c>
      <c r="Q99" s="177">
        <f t="shared" si="37"/>
        <v>0</v>
      </c>
      <c r="R99" s="177">
        <f t="shared" si="38"/>
        <v>0</v>
      </c>
      <c r="S99" s="205">
        <f>SUM(T99:U99)</f>
        <v>0</v>
      </c>
      <c r="T99" s="206">
        <f>T100</f>
        <v>0</v>
      </c>
      <c r="U99" s="207">
        <f>U100</f>
        <v>0</v>
      </c>
      <c r="V99" s="205">
        <f>SUM(W99:X99)</f>
        <v>0</v>
      </c>
      <c r="W99" s="206">
        <f>W100</f>
        <v>0</v>
      </c>
      <c r="X99" s="207">
        <f>X100</f>
        <v>0</v>
      </c>
      <c r="Y99" s="187"/>
    </row>
    <row r="100" spans="1:25" ht="21.75" thickBot="1">
      <c r="A100" s="130">
        <v>2184</v>
      </c>
      <c r="B100" s="126" t="s">
        <v>189</v>
      </c>
      <c r="C100" s="131">
        <v>8</v>
      </c>
      <c r="D100" s="132">
        <v>1</v>
      </c>
      <c r="E100" s="201" t="s">
        <v>785</v>
      </c>
      <c r="F100" s="183"/>
      <c r="G100" s="205">
        <f>SUM(H100:I100)</f>
        <v>0</v>
      </c>
      <c r="H100" s="209"/>
      <c r="I100" s="197"/>
      <c r="J100" s="197">
        <f>SUM(K100:L100)</f>
        <v>0</v>
      </c>
      <c r="K100" s="205"/>
      <c r="L100" s="207"/>
      <c r="M100" s="205">
        <f>SUM(N100:O100)</f>
        <v>0</v>
      </c>
      <c r="N100" s="206"/>
      <c r="O100" s="207"/>
      <c r="P100" s="177">
        <f t="shared" si="36"/>
        <v>0</v>
      </c>
      <c r="Q100" s="177">
        <f t="shared" si="37"/>
        <v>0</v>
      </c>
      <c r="R100" s="177">
        <f t="shared" si="38"/>
        <v>0</v>
      </c>
      <c r="S100" s="205">
        <f>SUM(T100:U100)</f>
        <v>0</v>
      </c>
      <c r="T100" s="206"/>
      <c r="U100" s="207"/>
      <c r="V100" s="205">
        <f>SUM(W100:X100)</f>
        <v>0</v>
      </c>
      <c r="W100" s="206"/>
      <c r="X100" s="207"/>
      <c r="Y100" s="187"/>
    </row>
    <row r="101" spans="1:25" ht="15.75">
      <c r="A101" s="130">
        <v>2185</v>
      </c>
      <c r="B101" s="126" t="s">
        <v>189</v>
      </c>
      <c r="C101" s="131">
        <v>8</v>
      </c>
      <c r="D101" s="132">
        <v>1</v>
      </c>
      <c r="E101" s="201"/>
      <c r="F101" s="183"/>
      <c r="G101" s="184"/>
      <c r="H101" s="208"/>
      <c r="I101" s="197"/>
      <c r="J101" s="197"/>
      <c r="K101" s="184"/>
      <c r="L101" s="186"/>
      <c r="M101" s="184"/>
      <c r="N101" s="185"/>
      <c r="O101" s="186"/>
      <c r="P101" s="177">
        <f t="shared" si="36"/>
        <v>0</v>
      </c>
      <c r="Q101" s="177">
        <f t="shared" si="37"/>
        <v>0</v>
      </c>
      <c r="R101" s="177">
        <f t="shared" si="38"/>
        <v>0</v>
      </c>
      <c r="S101" s="184"/>
      <c r="T101" s="185"/>
      <c r="U101" s="186"/>
      <c r="V101" s="184"/>
      <c r="W101" s="185"/>
      <c r="X101" s="186"/>
      <c r="Y101" s="187"/>
    </row>
    <row r="102" spans="1:25" s="129" customFormat="1" ht="40.5" customHeight="1">
      <c r="A102" s="130">
        <v>2200</v>
      </c>
      <c r="B102" s="126" t="s">
        <v>198</v>
      </c>
      <c r="C102" s="131">
        <v>0</v>
      </c>
      <c r="D102" s="132">
        <v>0</v>
      </c>
      <c r="E102" s="178" t="s">
        <v>961</v>
      </c>
      <c r="F102" s="173"/>
      <c r="G102" s="189">
        <f aca="true" t="shared" si="45" ref="G102:O102">SUM(G104,G107,G110,G113,G116)</f>
        <v>0</v>
      </c>
      <c r="H102" s="190">
        <f t="shared" si="45"/>
        <v>0</v>
      </c>
      <c r="I102" s="191">
        <f t="shared" si="45"/>
        <v>0</v>
      </c>
      <c r="J102" s="189">
        <f t="shared" si="45"/>
        <v>0</v>
      </c>
      <c r="K102" s="190">
        <f t="shared" si="45"/>
        <v>0</v>
      </c>
      <c r="L102" s="191">
        <f t="shared" si="45"/>
        <v>0</v>
      </c>
      <c r="M102" s="189">
        <f t="shared" si="45"/>
        <v>0</v>
      </c>
      <c r="N102" s="190">
        <f t="shared" si="45"/>
        <v>0</v>
      </c>
      <c r="O102" s="191">
        <f t="shared" si="45"/>
        <v>0</v>
      </c>
      <c r="P102" s="177">
        <f t="shared" si="36"/>
        <v>0</v>
      </c>
      <c r="Q102" s="177">
        <f t="shared" si="37"/>
        <v>0</v>
      </c>
      <c r="R102" s="177">
        <f t="shared" si="38"/>
        <v>0</v>
      </c>
      <c r="S102" s="189">
        <f aca="true" t="shared" si="46" ref="S102:X102">SUM(S104,S107,S110,S113,S116)</f>
        <v>0</v>
      </c>
      <c r="T102" s="190">
        <f t="shared" si="46"/>
        <v>0</v>
      </c>
      <c r="U102" s="191">
        <f t="shared" si="46"/>
        <v>0</v>
      </c>
      <c r="V102" s="189">
        <f t="shared" si="46"/>
        <v>0</v>
      </c>
      <c r="W102" s="190">
        <f t="shared" si="46"/>
        <v>0</v>
      </c>
      <c r="X102" s="191">
        <f t="shared" si="46"/>
        <v>0</v>
      </c>
      <c r="Y102" s="138"/>
    </row>
    <row r="103" spans="1:25" ht="11.25" customHeight="1">
      <c r="A103" s="125"/>
      <c r="B103" s="126"/>
      <c r="C103" s="127"/>
      <c r="D103" s="128"/>
      <c r="E103" s="182" t="s">
        <v>5</v>
      </c>
      <c r="F103" s="183"/>
      <c r="G103" s="214"/>
      <c r="H103" s="215"/>
      <c r="I103" s="216"/>
      <c r="J103" s="214"/>
      <c r="K103" s="215"/>
      <c r="L103" s="216"/>
      <c r="M103" s="214"/>
      <c r="N103" s="215"/>
      <c r="O103" s="216"/>
      <c r="P103" s="177">
        <f t="shared" si="36"/>
        <v>0</v>
      </c>
      <c r="Q103" s="177">
        <f t="shared" si="37"/>
        <v>0</v>
      </c>
      <c r="R103" s="177">
        <f t="shared" si="38"/>
        <v>0</v>
      </c>
      <c r="S103" s="214"/>
      <c r="T103" s="215"/>
      <c r="U103" s="216"/>
      <c r="V103" s="214"/>
      <c r="W103" s="215"/>
      <c r="X103" s="216"/>
      <c r="Y103" s="187"/>
    </row>
    <row r="104" spans="1:25" ht="21" customHeight="1">
      <c r="A104" s="144">
        <v>2210</v>
      </c>
      <c r="B104" s="166" t="s">
        <v>198</v>
      </c>
      <c r="C104" s="142">
        <v>1</v>
      </c>
      <c r="D104" s="143">
        <v>0</v>
      </c>
      <c r="E104" s="188" t="s">
        <v>786</v>
      </c>
      <c r="F104" s="173"/>
      <c r="G104" s="189">
        <f aca="true" t="shared" si="47" ref="G104:O104">SUM(G106)</f>
        <v>0</v>
      </c>
      <c r="H104" s="190">
        <f t="shared" si="47"/>
        <v>0</v>
      </c>
      <c r="I104" s="191">
        <f t="shared" si="47"/>
        <v>0</v>
      </c>
      <c r="J104" s="189">
        <f t="shared" si="47"/>
        <v>0</v>
      </c>
      <c r="K104" s="190">
        <f t="shared" si="47"/>
        <v>0</v>
      </c>
      <c r="L104" s="191">
        <f t="shared" si="47"/>
        <v>0</v>
      </c>
      <c r="M104" s="189">
        <f t="shared" si="47"/>
        <v>0</v>
      </c>
      <c r="N104" s="190">
        <f t="shared" si="47"/>
        <v>0</v>
      </c>
      <c r="O104" s="191">
        <f t="shared" si="47"/>
        <v>0</v>
      </c>
      <c r="P104" s="177">
        <f t="shared" si="36"/>
        <v>0</v>
      </c>
      <c r="Q104" s="177">
        <f t="shared" si="37"/>
        <v>0</v>
      </c>
      <c r="R104" s="177">
        <f t="shared" si="38"/>
        <v>0</v>
      </c>
      <c r="S104" s="184">
        <f aca="true" t="shared" si="48" ref="S104:X104">SUM(S106)</f>
        <v>0</v>
      </c>
      <c r="T104" s="185">
        <f t="shared" si="48"/>
        <v>0</v>
      </c>
      <c r="U104" s="186">
        <f t="shared" si="48"/>
        <v>0</v>
      </c>
      <c r="V104" s="184">
        <f t="shared" si="48"/>
        <v>0</v>
      </c>
      <c r="W104" s="185">
        <f t="shared" si="48"/>
        <v>0</v>
      </c>
      <c r="X104" s="186">
        <f t="shared" si="48"/>
        <v>0</v>
      </c>
      <c r="Y104" s="187"/>
    </row>
    <row r="105" spans="1:25" s="133" customFormat="1" ht="15" customHeight="1">
      <c r="A105" s="130"/>
      <c r="B105" s="126"/>
      <c r="C105" s="131"/>
      <c r="D105" s="132"/>
      <c r="E105" s="182" t="s">
        <v>192</v>
      </c>
      <c r="F105" s="183"/>
      <c r="G105" s="184"/>
      <c r="H105" s="185"/>
      <c r="I105" s="186"/>
      <c r="J105" s="184"/>
      <c r="K105" s="185"/>
      <c r="L105" s="186"/>
      <c r="M105" s="184"/>
      <c r="N105" s="185"/>
      <c r="O105" s="186"/>
      <c r="P105" s="177"/>
      <c r="Q105" s="177"/>
      <c r="R105" s="177"/>
      <c r="S105" s="184"/>
      <c r="T105" s="185"/>
      <c r="U105" s="186"/>
      <c r="V105" s="184"/>
      <c r="W105" s="185"/>
      <c r="X105" s="186"/>
      <c r="Y105" s="192"/>
    </row>
    <row r="106" spans="1:25" ht="19.5" customHeight="1" thickBot="1">
      <c r="A106" s="130">
        <v>2211</v>
      </c>
      <c r="B106" s="126" t="s">
        <v>198</v>
      </c>
      <c r="C106" s="131">
        <v>1</v>
      </c>
      <c r="D106" s="132">
        <v>1</v>
      </c>
      <c r="E106" s="182" t="s">
        <v>787</v>
      </c>
      <c r="F106" s="183"/>
      <c r="G106" s="205">
        <f>SUM(H106:I106)</f>
        <v>0</v>
      </c>
      <c r="H106" s="206"/>
      <c r="I106" s="207"/>
      <c r="J106" s="205">
        <f>SUM(K106:L106)</f>
        <v>0</v>
      </c>
      <c r="K106" s="206"/>
      <c r="L106" s="207"/>
      <c r="M106" s="205">
        <f>SUM(N106:O106)</f>
        <v>0</v>
      </c>
      <c r="N106" s="206"/>
      <c r="O106" s="207"/>
      <c r="P106" s="177">
        <f t="shared" si="36"/>
        <v>0</v>
      </c>
      <c r="Q106" s="177">
        <f t="shared" si="37"/>
        <v>0</v>
      </c>
      <c r="R106" s="177">
        <f t="shared" si="38"/>
        <v>0</v>
      </c>
      <c r="S106" s="205">
        <f>SUM(T106:U106)</f>
        <v>0</v>
      </c>
      <c r="T106" s="206"/>
      <c r="U106" s="207"/>
      <c r="V106" s="205">
        <f>SUM(W106:X106)</f>
        <v>0</v>
      </c>
      <c r="W106" s="206"/>
      <c r="X106" s="207"/>
      <c r="Y106" s="187"/>
    </row>
    <row r="107" spans="1:25" ht="17.25" customHeight="1">
      <c r="A107" s="144">
        <v>2220</v>
      </c>
      <c r="B107" s="166" t="s">
        <v>198</v>
      </c>
      <c r="C107" s="142">
        <v>2</v>
      </c>
      <c r="D107" s="143">
        <v>0</v>
      </c>
      <c r="E107" s="188" t="s">
        <v>200</v>
      </c>
      <c r="F107" s="173"/>
      <c r="G107" s="189">
        <f aca="true" t="shared" si="49" ref="G107:O107">SUM(G109)</f>
        <v>0</v>
      </c>
      <c r="H107" s="190">
        <f t="shared" si="49"/>
        <v>0</v>
      </c>
      <c r="I107" s="191">
        <f t="shared" si="49"/>
        <v>0</v>
      </c>
      <c r="J107" s="189">
        <f t="shared" si="49"/>
        <v>0</v>
      </c>
      <c r="K107" s="190">
        <f t="shared" si="49"/>
        <v>0</v>
      </c>
      <c r="L107" s="191">
        <f t="shared" si="49"/>
        <v>0</v>
      </c>
      <c r="M107" s="189">
        <f t="shared" si="49"/>
        <v>0</v>
      </c>
      <c r="N107" s="190">
        <f t="shared" si="49"/>
        <v>0</v>
      </c>
      <c r="O107" s="191">
        <f t="shared" si="49"/>
        <v>0</v>
      </c>
      <c r="P107" s="177">
        <f t="shared" si="36"/>
        <v>0</v>
      </c>
      <c r="Q107" s="177">
        <f t="shared" si="37"/>
        <v>0</v>
      </c>
      <c r="R107" s="177">
        <f t="shared" si="38"/>
        <v>0</v>
      </c>
      <c r="S107" s="184">
        <f aca="true" t="shared" si="50" ref="S107:X107">SUM(S109)</f>
        <v>0</v>
      </c>
      <c r="T107" s="185">
        <f t="shared" si="50"/>
        <v>0</v>
      </c>
      <c r="U107" s="186">
        <f t="shared" si="50"/>
        <v>0</v>
      </c>
      <c r="V107" s="184">
        <f t="shared" si="50"/>
        <v>0</v>
      </c>
      <c r="W107" s="185">
        <f t="shared" si="50"/>
        <v>0</v>
      </c>
      <c r="X107" s="186">
        <f t="shared" si="50"/>
        <v>0</v>
      </c>
      <c r="Y107" s="187"/>
    </row>
    <row r="108" spans="1:25" s="133" customFormat="1" ht="15" customHeight="1">
      <c r="A108" s="130"/>
      <c r="B108" s="126"/>
      <c r="C108" s="131"/>
      <c r="D108" s="132"/>
      <c r="E108" s="182" t="s">
        <v>192</v>
      </c>
      <c r="F108" s="183"/>
      <c r="G108" s="184"/>
      <c r="H108" s="185"/>
      <c r="I108" s="186"/>
      <c r="J108" s="184"/>
      <c r="K108" s="185"/>
      <c r="L108" s="186"/>
      <c r="M108" s="184"/>
      <c r="N108" s="185"/>
      <c r="O108" s="186"/>
      <c r="P108" s="177"/>
      <c r="Q108" s="177"/>
      <c r="R108" s="177"/>
      <c r="S108" s="184"/>
      <c r="T108" s="185"/>
      <c r="U108" s="186"/>
      <c r="V108" s="184"/>
      <c r="W108" s="185"/>
      <c r="X108" s="186"/>
      <c r="Y108" s="192"/>
    </row>
    <row r="109" spans="1:25" ht="15.75" customHeight="1" thickBot="1">
      <c r="A109" s="130">
        <v>2221</v>
      </c>
      <c r="B109" s="126" t="s">
        <v>198</v>
      </c>
      <c r="C109" s="131">
        <v>2</v>
      </c>
      <c r="D109" s="132">
        <v>1</v>
      </c>
      <c r="E109" s="182" t="s">
        <v>788</v>
      </c>
      <c r="F109" s="183"/>
      <c r="G109" s="205">
        <f>SUM(H109:I109)</f>
        <v>0</v>
      </c>
      <c r="H109" s="206"/>
      <c r="I109" s="207"/>
      <c r="J109" s="205">
        <f>SUM(K109:L109)</f>
        <v>0</v>
      </c>
      <c r="K109" s="206"/>
      <c r="L109" s="207"/>
      <c r="M109" s="205">
        <f>SUM(N109:O109)</f>
        <v>0</v>
      </c>
      <c r="N109" s="206"/>
      <c r="O109" s="207"/>
      <c r="P109" s="177">
        <f t="shared" si="36"/>
        <v>0</v>
      </c>
      <c r="Q109" s="177">
        <f t="shared" si="37"/>
        <v>0</v>
      </c>
      <c r="R109" s="177">
        <f t="shared" si="38"/>
        <v>0</v>
      </c>
      <c r="S109" s="205">
        <f>SUM(T109:U109)</f>
        <v>0</v>
      </c>
      <c r="T109" s="206"/>
      <c r="U109" s="207"/>
      <c r="V109" s="205">
        <f>SUM(W109:X109)</f>
        <v>0</v>
      </c>
      <c r="W109" s="206"/>
      <c r="X109" s="207"/>
      <c r="Y109" s="187"/>
    </row>
    <row r="110" spans="1:25" ht="17.25" customHeight="1">
      <c r="A110" s="144">
        <v>2230</v>
      </c>
      <c r="B110" s="166" t="s">
        <v>198</v>
      </c>
      <c r="C110" s="142">
        <v>3</v>
      </c>
      <c r="D110" s="143">
        <v>0</v>
      </c>
      <c r="E110" s="188" t="s">
        <v>789</v>
      </c>
      <c r="F110" s="173"/>
      <c r="G110" s="189">
        <f aca="true" t="shared" si="51" ref="G110:O110">SUM(G112)</f>
        <v>0</v>
      </c>
      <c r="H110" s="190">
        <f t="shared" si="51"/>
        <v>0</v>
      </c>
      <c r="I110" s="191">
        <f t="shared" si="51"/>
        <v>0</v>
      </c>
      <c r="J110" s="189">
        <f t="shared" si="51"/>
        <v>0</v>
      </c>
      <c r="K110" s="190">
        <f t="shared" si="51"/>
        <v>0</v>
      </c>
      <c r="L110" s="191">
        <f t="shared" si="51"/>
        <v>0</v>
      </c>
      <c r="M110" s="189">
        <f t="shared" si="51"/>
        <v>0</v>
      </c>
      <c r="N110" s="190">
        <f t="shared" si="51"/>
        <v>0</v>
      </c>
      <c r="O110" s="191">
        <f t="shared" si="51"/>
        <v>0</v>
      </c>
      <c r="P110" s="177">
        <f t="shared" si="36"/>
        <v>0</v>
      </c>
      <c r="Q110" s="177">
        <f t="shared" si="37"/>
        <v>0</v>
      </c>
      <c r="R110" s="177">
        <f t="shared" si="38"/>
        <v>0</v>
      </c>
      <c r="S110" s="184">
        <f aca="true" t="shared" si="52" ref="S110:X110">SUM(S112)</f>
        <v>0</v>
      </c>
      <c r="T110" s="185">
        <f t="shared" si="52"/>
        <v>0</v>
      </c>
      <c r="U110" s="186">
        <f t="shared" si="52"/>
        <v>0</v>
      </c>
      <c r="V110" s="184">
        <f t="shared" si="52"/>
        <v>0</v>
      </c>
      <c r="W110" s="185">
        <f t="shared" si="52"/>
        <v>0</v>
      </c>
      <c r="X110" s="186">
        <f t="shared" si="52"/>
        <v>0</v>
      </c>
      <c r="Y110" s="187"/>
    </row>
    <row r="111" spans="1:25" s="133" customFormat="1" ht="14.25" customHeight="1">
      <c r="A111" s="130"/>
      <c r="B111" s="126"/>
      <c r="C111" s="131"/>
      <c r="D111" s="132"/>
      <c r="E111" s="182" t="s">
        <v>192</v>
      </c>
      <c r="F111" s="183"/>
      <c r="G111" s="184"/>
      <c r="H111" s="185"/>
      <c r="I111" s="186"/>
      <c r="J111" s="184"/>
      <c r="K111" s="185"/>
      <c r="L111" s="186"/>
      <c r="M111" s="184"/>
      <c r="N111" s="185"/>
      <c r="O111" s="186"/>
      <c r="P111" s="177"/>
      <c r="Q111" s="177"/>
      <c r="R111" s="177"/>
      <c r="S111" s="184"/>
      <c r="T111" s="185"/>
      <c r="U111" s="186"/>
      <c r="V111" s="184"/>
      <c r="W111" s="185"/>
      <c r="X111" s="186"/>
      <c r="Y111" s="192"/>
    </row>
    <row r="112" spans="1:25" ht="19.5" customHeight="1" thickBot="1">
      <c r="A112" s="130">
        <v>2231</v>
      </c>
      <c r="B112" s="126" t="s">
        <v>198</v>
      </c>
      <c r="C112" s="131">
        <v>3</v>
      </c>
      <c r="D112" s="132">
        <v>1</v>
      </c>
      <c r="E112" s="182" t="s">
        <v>790</v>
      </c>
      <c r="F112" s="183"/>
      <c r="G112" s="205">
        <f>SUM(H112:I112)</f>
        <v>0</v>
      </c>
      <c r="H112" s="206"/>
      <c r="I112" s="207"/>
      <c r="J112" s="205">
        <f>SUM(K112:L112)</f>
        <v>0</v>
      </c>
      <c r="K112" s="206"/>
      <c r="L112" s="207"/>
      <c r="M112" s="205">
        <f>SUM(N112:O112)</f>
        <v>0</v>
      </c>
      <c r="N112" s="206"/>
      <c r="O112" s="207"/>
      <c r="P112" s="177">
        <f t="shared" si="36"/>
        <v>0</v>
      </c>
      <c r="Q112" s="177">
        <f t="shared" si="37"/>
        <v>0</v>
      </c>
      <c r="R112" s="177">
        <f t="shared" si="38"/>
        <v>0</v>
      </c>
      <c r="S112" s="205">
        <f>SUM(T112:U112)</f>
        <v>0</v>
      </c>
      <c r="T112" s="206"/>
      <c r="U112" s="207"/>
      <c r="V112" s="205">
        <f>SUM(W112:X112)</f>
        <v>0</v>
      </c>
      <c r="W112" s="206"/>
      <c r="X112" s="207"/>
      <c r="Y112" s="187"/>
    </row>
    <row r="113" spans="1:25" ht="38.25" customHeight="1">
      <c r="A113" s="144">
        <v>2240</v>
      </c>
      <c r="B113" s="166" t="s">
        <v>198</v>
      </c>
      <c r="C113" s="142">
        <v>4</v>
      </c>
      <c r="D113" s="143">
        <v>0</v>
      </c>
      <c r="E113" s="188" t="s">
        <v>791</v>
      </c>
      <c r="F113" s="173"/>
      <c r="G113" s="189">
        <f aca="true" t="shared" si="53" ref="G113:O113">SUM(G115)</f>
        <v>0</v>
      </c>
      <c r="H113" s="190">
        <f t="shared" si="53"/>
        <v>0</v>
      </c>
      <c r="I113" s="191">
        <f t="shared" si="53"/>
        <v>0</v>
      </c>
      <c r="J113" s="189">
        <f t="shared" si="53"/>
        <v>0</v>
      </c>
      <c r="K113" s="190">
        <f t="shared" si="53"/>
        <v>0</v>
      </c>
      <c r="L113" s="191">
        <f t="shared" si="53"/>
        <v>0</v>
      </c>
      <c r="M113" s="189">
        <f t="shared" si="53"/>
        <v>0</v>
      </c>
      <c r="N113" s="190">
        <f t="shared" si="53"/>
        <v>0</v>
      </c>
      <c r="O113" s="191">
        <f t="shared" si="53"/>
        <v>0</v>
      </c>
      <c r="P113" s="177">
        <f t="shared" si="36"/>
        <v>0</v>
      </c>
      <c r="Q113" s="177">
        <f t="shared" si="37"/>
        <v>0</v>
      </c>
      <c r="R113" s="177">
        <f t="shared" si="38"/>
        <v>0</v>
      </c>
      <c r="S113" s="184">
        <f aca="true" t="shared" si="54" ref="S113:X113">SUM(S115)</f>
        <v>0</v>
      </c>
      <c r="T113" s="185">
        <f t="shared" si="54"/>
        <v>0</v>
      </c>
      <c r="U113" s="186">
        <f t="shared" si="54"/>
        <v>0</v>
      </c>
      <c r="V113" s="184">
        <f t="shared" si="54"/>
        <v>0</v>
      </c>
      <c r="W113" s="185">
        <f t="shared" si="54"/>
        <v>0</v>
      </c>
      <c r="X113" s="186">
        <f t="shared" si="54"/>
        <v>0</v>
      </c>
      <c r="Y113" s="187"/>
    </row>
    <row r="114" spans="1:25" s="133" customFormat="1" ht="15.75" customHeight="1">
      <c r="A114" s="130"/>
      <c r="B114" s="131"/>
      <c r="C114" s="131"/>
      <c r="D114" s="132"/>
      <c r="E114" s="182" t="s">
        <v>192</v>
      </c>
      <c r="F114" s="183"/>
      <c r="G114" s="184"/>
      <c r="H114" s="185"/>
      <c r="I114" s="186"/>
      <c r="J114" s="184"/>
      <c r="K114" s="185"/>
      <c r="L114" s="186"/>
      <c r="M114" s="184"/>
      <c r="N114" s="185"/>
      <c r="O114" s="186"/>
      <c r="P114" s="177"/>
      <c r="Q114" s="177"/>
      <c r="R114" s="177"/>
      <c r="S114" s="184"/>
      <c r="T114" s="185"/>
      <c r="U114" s="186"/>
      <c r="V114" s="184"/>
      <c r="W114" s="185"/>
      <c r="X114" s="186"/>
      <c r="Y114" s="192"/>
    </row>
    <row r="115" spans="1:25" ht="34.5" customHeight="1" thickBot="1">
      <c r="A115" s="130">
        <v>2241</v>
      </c>
      <c r="B115" s="126" t="s">
        <v>198</v>
      </c>
      <c r="C115" s="131">
        <v>4</v>
      </c>
      <c r="D115" s="132">
        <v>1</v>
      </c>
      <c r="E115" s="182" t="s">
        <v>791</v>
      </c>
      <c r="F115" s="183"/>
      <c r="G115" s="205">
        <f>SUM(H115:I115)</f>
        <v>0</v>
      </c>
      <c r="H115" s="206"/>
      <c r="I115" s="207"/>
      <c r="J115" s="205">
        <f>SUM(K115:L115)</f>
        <v>0</v>
      </c>
      <c r="K115" s="206"/>
      <c r="L115" s="207"/>
      <c r="M115" s="205">
        <f>SUM(N115:O115)</f>
        <v>0</v>
      </c>
      <c r="N115" s="206"/>
      <c r="O115" s="207"/>
      <c r="P115" s="177">
        <f t="shared" si="36"/>
        <v>0</v>
      </c>
      <c r="Q115" s="177">
        <f t="shared" si="37"/>
        <v>0</v>
      </c>
      <c r="R115" s="177">
        <f t="shared" si="38"/>
        <v>0</v>
      </c>
      <c r="S115" s="205">
        <f>SUM(T115:U115)</f>
        <v>0</v>
      </c>
      <c r="T115" s="206"/>
      <c r="U115" s="207"/>
      <c r="V115" s="205">
        <f>SUM(W115:X115)</f>
        <v>0</v>
      </c>
      <c r="W115" s="206"/>
      <c r="X115" s="207"/>
      <c r="Y115" s="187"/>
    </row>
    <row r="116" spans="1:25" ht="27.75" customHeight="1">
      <c r="A116" s="130">
        <v>2250</v>
      </c>
      <c r="B116" s="126" t="s">
        <v>198</v>
      </c>
      <c r="C116" s="131">
        <v>5</v>
      </c>
      <c r="D116" s="132">
        <v>0</v>
      </c>
      <c r="E116" s="182" t="s">
        <v>201</v>
      </c>
      <c r="F116" s="183"/>
      <c r="G116" s="184">
        <f aca="true" t="shared" si="55" ref="G116:O116">SUM(G118)</f>
        <v>0</v>
      </c>
      <c r="H116" s="185">
        <f t="shared" si="55"/>
        <v>0</v>
      </c>
      <c r="I116" s="186">
        <f t="shared" si="55"/>
        <v>0</v>
      </c>
      <c r="J116" s="184">
        <f t="shared" si="55"/>
        <v>0</v>
      </c>
      <c r="K116" s="185">
        <f t="shared" si="55"/>
        <v>0</v>
      </c>
      <c r="L116" s="186">
        <f t="shared" si="55"/>
        <v>0</v>
      </c>
      <c r="M116" s="184">
        <f t="shared" si="55"/>
        <v>0</v>
      </c>
      <c r="N116" s="185">
        <f t="shared" si="55"/>
        <v>0</v>
      </c>
      <c r="O116" s="186">
        <f t="shared" si="55"/>
        <v>0</v>
      </c>
      <c r="P116" s="177">
        <f t="shared" si="36"/>
        <v>0</v>
      </c>
      <c r="Q116" s="177">
        <f t="shared" si="37"/>
        <v>0</v>
      </c>
      <c r="R116" s="177">
        <f t="shared" si="38"/>
        <v>0</v>
      </c>
      <c r="S116" s="184">
        <f aca="true" t="shared" si="56" ref="S116:X116">SUM(S118)</f>
        <v>0</v>
      </c>
      <c r="T116" s="185">
        <f t="shared" si="56"/>
        <v>0</v>
      </c>
      <c r="U116" s="186">
        <f t="shared" si="56"/>
        <v>0</v>
      </c>
      <c r="V116" s="184">
        <f t="shared" si="56"/>
        <v>0</v>
      </c>
      <c r="W116" s="185">
        <f t="shared" si="56"/>
        <v>0</v>
      </c>
      <c r="X116" s="186">
        <f t="shared" si="56"/>
        <v>0</v>
      </c>
      <c r="Y116" s="187"/>
    </row>
    <row r="117" spans="1:25" s="133" customFormat="1" ht="13.5" customHeight="1">
      <c r="A117" s="130"/>
      <c r="B117" s="126"/>
      <c r="C117" s="131"/>
      <c r="D117" s="132"/>
      <c r="E117" s="182" t="s">
        <v>192</v>
      </c>
      <c r="F117" s="183"/>
      <c r="G117" s="184"/>
      <c r="H117" s="185"/>
      <c r="I117" s="186"/>
      <c r="J117" s="184"/>
      <c r="K117" s="185"/>
      <c r="L117" s="186"/>
      <c r="M117" s="184"/>
      <c r="N117" s="185"/>
      <c r="O117" s="186"/>
      <c r="P117" s="177"/>
      <c r="Q117" s="177"/>
      <c r="R117" s="177"/>
      <c r="S117" s="184"/>
      <c r="T117" s="185"/>
      <c r="U117" s="186"/>
      <c r="V117" s="184"/>
      <c r="W117" s="185"/>
      <c r="X117" s="186"/>
      <c r="Y117" s="192"/>
    </row>
    <row r="118" spans="1:25" ht="25.5" customHeight="1" thickBot="1">
      <c r="A118" s="130">
        <v>2251</v>
      </c>
      <c r="B118" s="131" t="s">
        <v>198</v>
      </c>
      <c r="C118" s="131">
        <v>5</v>
      </c>
      <c r="D118" s="132">
        <v>1</v>
      </c>
      <c r="E118" s="182" t="s">
        <v>201</v>
      </c>
      <c r="F118" s="183"/>
      <c r="G118" s="205">
        <f>SUM(H118:I118)</f>
        <v>0</v>
      </c>
      <c r="H118" s="206"/>
      <c r="I118" s="207"/>
      <c r="J118" s="205">
        <f>SUM(K118:L118)</f>
        <v>0</v>
      </c>
      <c r="K118" s="206"/>
      <c r="L118" s="207"/>
      <c r="M118" s="205">
        <f>SUM(N118:O118)</f>
        <v>0</v>
      </c>
      <c r="N118" s="206"/>
      <c r="O118" s="207"/>
      <c r="P118" s="177">
        <f t="shared" si="36"/>
        <v>0</v>
      </c>
      <c r="Q118" s="177">
        <f t="shared" si="37"/>
        <v>0</v>
      </c>
      <c r="R118" s="177">
        <f t="shared" si="38"/>
        <v>0</v>
      </c>
      <c r="S118" s="205">
        <f>SUM(T118:U118)</f>
        <v>0</v>
      </c>
      <c r="T118" s="206"/>
      <c r="U118" s="207"/>
      <c r="V118" s="205">
        <f>SUM(W118:X118)</f>
        <v>0</v>
      </c>
      <c r="W118" s="206"/>
      <c r="X118" s="207"/>
      <c r="Y118" s="187"/>
    </row>
    <row r="119" spans="1:25" s="129" customFormat="1" ht="62.25" customHeight="1">
      <c r="A119" s="130">
        <v>2300</v>
      </c>
      <c r="B119" s="141" t="s">
        <v>762</v>
      </c>
      <c r="C119" s="142">
        <v>0</v>
      </c>
      <c r="D119" s="143">
        <v>0</v>
      </c>
      <c r="E119" s="188" t="s">
        <v>962</v>
      </c>
      <c r="F119" s="173"/>
      <c r="G119" s="189">
        <f aca="true" t="shared" si="57" ref="G119:O119">SUM(G121,G126,G129,G133,G136,G139,G142)</f>
        <v>0</v>
      </c>
      <c r="H119" s="190">
        <f t="shared" si="57"/>
        <v>0</v>
      </c>
      <c r="I119" s="191">
        <f t="shared" si="57"/>
        <v>0</v>
      </c>
      <c r="J119" s="189">
        <f t="shared" si="57"/>
        <v>0</v>
      </c>
      <c r="K119" s="190">
        <f t="shared" si="57"/>
        <v>0</v>
      </c>
      <c r="L119" s="191">
        <f t="shared" si="57"/>
        <v>0</v>
      </c>
      <c r="M119" s="189">
        <f t="shared" si="57"/>
        <v>0</v>
      </c>
      <c r="N119" s="190">
        <f t="shared" si="57"/>
        <v>0</v>
      </c>
      <c r="O119" s="191">
        <f t="shared" si="57"/>
        <v>0</v>
      </c>
      <c r="P119" s="177">
        <f t="shared" si="36"/>
        <v>0</v>
      </c>
      <c r="Q119" s="177">
        <f t="shared" si="37"/>
        <v>0</v>
      </c>
      <c r="R119" s="177">
        <f t="shared" si="38"/>
        <v>0</v>
      </c>
      <c r="S119" s="189">
        <f aca="true" t="shared" si="58" ref="S119:X119">SUM(S121,S126,S129,S133,S136,S139,S142)</f>
        <v>0</v>
      </c>
      <c r="T119" s="190">
        <f t="shared" si="58"/>
        <v>0</v>
      </c>
      <c r="U119" s="191">
        <f t="shared" si="58"/>
        <v>0</v>
      </c>
      <c r="V119" s="189">
        <f t="shared" si="58"/>
        <v>0</v>
      </c>
      <c r="W119" s="190">
        <f t="shared" si="58"/>
        <v>0</v>
      </c>
      <c r="X119" s="191">
        <f t="shared" si="58"/>
        <v>0</v>
      </c>
      <c r="Y119" s="138"/>
    </row>
    <row r="120" spans="1:25" ht="13.5" customHeight="1">
      <c r="A120" s="125"/>
      <c r="B120" s="126"/>
      <c r="C120" s="127"/>
      <c r="D120" s="128"/>
      <c r="E120" s="182" t="s">
        <v>5</v>
      </c>
      <c r="F120" s="183"/>
      <c r="G120" s="214"/>
      <c r="H120" s="215"/>
      <c r="I120" s="216"/>
      <c r="J120" s="214"/>
      <c r="K120" s="215"/>
      <c r="L120" s="216"/>
      <c r="M120" s="214"/>
      <c r="N120" s="215"/>
      <c r="O120" s="216"/>
      <c r="P120" s="177"/>
      <c r="Q120" s="177"/>
      <c r="R120" s="177"/>
      <c r="S120" s="214"/>
      <c r="T120" s="215"/>
      <c r="U120" s="216"/>
      <c r="V120" s="214"/>
      <c r="W120" s="215"/>
      <c r="X120" s="216"/>
      <c r="Y120" s="187"/>
    </row>
    <row r="121" spans="1:25" ht="26.25" customHeight="1">
      <c r="A121" s="130">
        <v>2310</v>
      </c>
      <c r="B121" s="141" t="s">
        <v>762</v>
      </c>
      <c r="C121" s="131">
        <v>1</v>
      </c>
      <c r="D121" s="132">
        <v>0</v>
      </c>
      <c r="E121" s="182" t="s">
        <v>792</v>
      </c>
      <c r="F121" s="183"/>
      <c r="G121" s="184">
        <f aca="true" t="shared" si="59" ref="G121:O121">SUM(G123:G125)</f>
        <v>0</v>
      </c>
      <c r="H121" s="185">
        <f t="shared" si="59"/>
        <v>0</v>
      </c>
      <c r="I121" s="186">
        <f t="shared" si="59"/>
        <v>0</v>
      </c>
      <c r="J121" s="184">
        <f t="shared" si="59"/>
        <v>0</v>
      </c>
      <c r="K121" s="185">
        <f t="shared" si="59"/>
        <v>0</v>
      </c>
      <c r="L121" s="186">
        <f t="shared" si="59"/>
        <v>0</v>
      </c>
      <c r="M121" s="184">
        <f t="shared" si="59"/>
        <v>0</v>
      </c>
      <c r="N121" s="185">
        <f t="shared" si="59"/>
        <v>0</v>
      </c>
      <c r="O121" s="186">
        <f t="shared" si="59"/>
        <v>0</v>
      </c>
      <c r="P121" s="177">
        <f t="shared" si="36"/>
        <v>0</v>
      </c>
      <c r="Q121" s="177">
        <f t="shared" si="37"/>
        <v>0</v>
      </c>
      <c r="R121" s="177">
        <f t="shared" si="38"/>
        <v>0</v>
      </c>
      <c r="S121" s="184">
        <f aca="true" t="shared" si="60" ref="S121:X121">SUM(S123:S125)</f>
        <v>0</v>
      </c>
      <c r="T121" s="185">
        <f t="shared" si="60"/>
        <v>0</v>
      </c>
      <c r="U121" s="186">
        <f t="shared" si="60"/>
        <v>0</v>
      </c>
      <c r="V121" s="184">
        <f t="shared" si="60"/>
        <v>0</v>
      </c>
      <c r="W121" s="185">
        <f t="shared" si="60"/>
        <v>0</v>
      </c>
      <c r="X121" s="186">
        <f t="shared" si="60"/>
        <v>0</v>
      </c>
      <c r="Y121" s="187"/>
    </row>
    <row r="122" spans="1:25" s="133" customFormat="1" ht="12.75" customHeight="1">
      <c r="A122" s="130"/>
      <c r="B122" s="126"/>
      <c r="C122" s="131"/>
      <c r="D122" s="132"/>
      <c r="E122" s="182" t="s">
        <v>192</v>
      </c>
      <c r="F122" s="183"/>
      <c r="G122" s="184"/>
      <c r="H122" s="185"/>
      <c r="I122" s="186"/>
      <c r="J122" s="184"/>
      <c r="K122" s="185"/>
      <c r="L122" s="186"/>
      <c r="M122" s="184"/>
      <c r="N122" s="185"/>
      <c r="O122" s="186"/>
      <c r="P122" s="177"/>
      <c r="Q122" s="177"/>
      <c r="R122" s="177"/>
      <c r="S122" s="184"/>
      <c r="T122" s="185"/>
      <c r="U122" s="186"/>
      <c r="V122" s="184"/>
      <c r="W122" s="185"/>
      <c r="X122" s="186"/>
      <c r="Y122" s="192"/>
    </row>
    <row r="123" spans="1:25" ht="21.75" customHeight="1" thickBot="1">
      <c r="A123" s="130">
        <v>2311</v>
      </c>
      <c r="B123" s="141" t="s">
        <v>762</v>
      </c>
      <c r="C123" s="131">
        <v>1</v>
      </c>
      <c r="D123" s="132">
        <v>1</v>
      </c>
      <c r="E123" s="182" t="s">
        <v>793</v>
      </c>
      <c r="F123" s="183"/>
      <c r="G123" s="205">
        <f>SUM(H123:I123)</f>
        <v>0</v>
      </c>
      <c r="H123" s="206"/>
      <c r="I123" s="207"/>
      <c r="J123" s="205">
        <f>SUM(K123:L123)</f>
        <v>0</v>
      </c>
      <c r="K123" s="206"/>
      <c r="L123" s="207"/>
      <c r="M123" s="205">
        <f>SUM(N123:O123)</f>
        <v>0</v>
      </c>
      <c r="N123" s="206"/>
      <c r="O123" s="207"/>
      <c r="P123" s="177">
        <f t="shared" si="36"/>
        <v>0</v>
      </c>
      <c r="Q123" s="177">
        <f t="shared" si="37"/>
        <v>0</v>
      </c>
      <c r="R123" s="177">
        <f t="shared" si="38"/>
        <v>0</v>
      </c>
      <c r="S123" s="205">
        <f>SUM(T123:U123)</f>
        <v>0</v>
      </c>
      <c r="T123" s="206"/>
      <c r="U123" s="207"/>
      <c r="V123" s="205">
        <f>SUM(W123:X123)</f>
        <v>0</v>
      </c>
      <c r="W123" s="206"/>
      <c r="X123" s="207"/>
      <c r="Y123" s="187"/>
    </row>
    <row r="124" spans="1:25" ht="16.5" thickBot="1">
      <c r="A124" s="130">
        <v>2312</v>
      </c>
      <c r="B124" s="141" t="s">
        <v>762</v>
      </c>
      <c r="C124" s="131">
        <v>1</v>
      </c>
      <c r="D124" s="132">
        <v>2</v>
      </c>
      <c r="E124" s="182" t="s">
        <v>794</v>
      </c>
      <c r="F124" s="183"/>
      <c r="G124" s="205">
        <f>SUM(H124:I124)</f>
        <v>0</v>
      </c>
      <c r="H124" s="206"/>
      <c r="I124" s="207"/>
      <c r="J124" s="205">
        <f>SUM(K124:L124)</f>
        <v>0</v>
      </c>
      <c r="K124" s="206"/>
      <c r="L124" s="207"/>
      <c r="M124" s="205">
        <f>SUM(N124:O124)</f>
        <v>0</v>
      </c>
      <c r="N124" s="206"/>
      <c r="O124" s="207"/>
      <c r="P124" s="177">
        <f t="shared" si="36"/>
        <v>0</v>
      </c>
      <c r="Q124" s="177">
        <f t="shared" si="37"/>
        <v>0</v>
      </c>
      <c r="R124" s="177">
        <f t="shared" si="38"/>
        <v>0</v>
      </c>
      <c r="S124" s="205">
        <f>SUM(T124:U124)</f>
        <v>0</v>
      </c>
      <c r="T124" s="206"/>
      <c r="U124" s="207"/>
      <c r="V124" s="205">
        <f>SUM(W124:X124)</f>
        <v>0</v>
      </c>
      <c r="W124" s="206"/>
      <c r="X124" s="207"/>
      <c r="Y124" s="187"/>
    </row>
    <row r="125" spans="1:25" ht="16.5" thickBot="1">
      <c r="A125" s="130">
        <v>2313</v>
      </c>
      <c r="B125" s="141" t="s">
        <v>762</v>
      </c>
      <c r="C125" s="131">
        <v>1</v>
      </c>
      <c r="D125" s="132">
        <v>3</v>
      </c>
      <c r="E125" s="182" t="s">
        <v>795</v>
      </c>
      <c r="F125" s="183"/>
      <c r="G125" s="205">
        <f>SUM(H125:I125)</f>
        <v>0</v>
      </c>
      <c r="H125" s="206"/>
      <c r="I125" s="207"/>
      <c r="J125" s="205">
        <f>SUM(K125:L125)</f>
        <v>0</v>
      </c>
      <c r="K125" s="206"/>
      <c r="L125" s="207"/>
      <c r="M125" s="205">
        <f>SUM(N125:O125)</f>
        <v>0</v>
      </c>
      <c r="N125" s="206"/>
      <c r="O125" s="207"/>
      <c r="P125" s="177">
        <f t="shared" si="36"/>
        <v>0</v>
      </c>
      <c r="Q125" s="177">
        <f t="shared" si="37"/>
        <v>0</v>
      </c>
      <c r="R125" s="177">
        <f t="shared" si="38"/>
        <v>0</v>
      </c>
      <c r="S125" s="205">
        <f>SUM(T125:U125)</f>
        <v>0</v>
      </c>
      <c r="T125" s="206"/>
      <c r="U125" s="207"/>
      <c r="V125" s="205">
        <f>SUM(W125:X125)</f>
        <v>0</v>
      </c>
      <c r="W125" s="206"/>
      <c r="X125" s="207"/>
      <c r="Y125" s="187"/>
    </row>
    <row r="126" spans="1:25" ht="19.5" customHeight="1">
      <c r="A126" s="130">
        <v>2320</v>
      </c>
      <c r="B126" s="141" t="s">
        <v>762</v>
      </c>
      <c r="C126" s="131">
        <v>2</v>
      </c>
      <c r="D126" s="132">
        <v>0</v>
      </c>
      <c r="E126" s="182" t="s">
        <v>796</v>
      </c>
      <c r="F126" s="183"/>
      <c r="G126" s="184">
        <f aca="true" t="shared" si="61" ref="G126:O126">SUM(G128)</f>
        <v>0</v>
      </c>
      <c r="H126" s="185">
        <f t="shared" si="61"/>
        <v>0</v>
      </c>
      <c r="I126" s="186">
        <f t="shared" si="61"/>
        <v>0</v>
      </c>
      <c r="J126" s="184">
        <f t="shared" si="61"/>
        <v>0</v>
      </c>
      <c r="K126" s="185">
        <f t="shared" si="61"/>
        <v>0</v>
      </c>
      <c r="L126" s="186">
        <f t="shared" si="61"/>
        <v>0</v>
      </c>
      <c r="M126" s="184">
        <f t="shared" si="61"/>
        <v>0</v>
      </c>
      <c r="N126" s="185">
        <f t="shared" si="61"/>
        <v>0</v>
      </c>
      <c r="O126" s="186">
        <f t="shared" si="61"/>
        <v>0</v>
      </c>
      <c r="P126" s="177">
        <f t="shared" si="36"/>
        <v>0</v>
      </c>
      <c r="Q126" s="177">
        <f t="shared" si="37"/>
        <v>0</v>
      </c>
      <c r="R126" s="177">
        <f t="shared" si="38"/>
        <v>0</v>
      </c>
      <c r="S126" s="184">
        <f aca="true" t="shared" si="62" ref="S126:X126">SUM(S128)</f>
        <v>0</v>
      </c>
      <c r="T126" s="185">
        <f t="shared" si="62"/>
        <v>0</v>
      </c>
      <c r="U126" s="186">
        <f t="shared" si="62"/>
        <v>0</v>
      </c>
      <c r="V126" s="184">
        <f t="shared" si="62"/>
        <v>0</v>
      </c>
      <c r="W126" s="185">
        <f t="shared" si="62"/>
        <v>0</v>
      </c>
      <c r="X126" s="186">
        <f t="shared" si="62"/>
        <v>0</v>
      </c>
      <c r="Y126" s="187"/>
    </row>
    <row r="127" spans="1:25" s="133" customFormat="1" ht="14.25" customHeight="1">
      <c r="A127" s="130"/>
      <c r="B127" s="126"/>
      <c r="C127" s="131"/>
      <c r="D127" s="132"/>
      <c r="E127" s="182" t="s">
        <v>192</v>
      </c>
      <c r="F127" s="183"/>
      <c r="G127" s="184"/>
      <c r="H127" s="185"/>
      <c r="I127" s="186"/>
      <c r="J127" s="184"/>
      <c r="K127" s="185"/>
      <c r="L127" s="186"/>
      <c r="M127" s="184"/>
      <c r="N127" s="185"/>
      <c r="O127" s="186"/>
      <c r="P127" s="177"/>
      <c r="Q127" s="177"/>
      <c r="R127" s="177"/>
      <c r="S127" s="184"/>
      <c r="T127" s="185"/>
      <c r="U127" s="186"/>
      <c r="V127" s="184"/>
      <c r="W127" s="185"/>
      <c r="X127" s="186"/>
      <c r="Y127" s="192"/>
    </row>
    <row r="128" spans="1:25" ht="15.75" customHeight="1" thickBot="1">
      <c r="A128" s="130">
        <v>2321</v>
      </c>
      <c r="B128" s="141" t="s">
        <v>762</v>
      </c>
      <c r="C128" s="131">
        <v>2</v>
      </c>
      <c r="D128" s="132">
        <v>1</v>
      </c>
      <c r="E128" s="182" t="s">
        <v>797</v>
      </c>
      <c r="F128" s="183"/>
      <c r="G128" s="205">
        <f>SUM(H128:I128)</f>
        <v>0</v>
      </c>
      <c r="H128" s="206"/>
      <c r="I128" s="207"/>
      <c r="J128" s="205">
        <f>SUM(K128:L128)</f>
        <v>0</v>
      </c>
      <c r="K128" s="206"/>
      <c r="L128" s="207"/>
      <c r="M128" s="205">
        <f>SUM(N128:O128)</f>
        <v>0</v>
      </c>
      <c r="N128" s="206"/>
      <c r="O128" s="207"/>
      <c r="P128" s="177">
        <f t="shared" si="36"/>
        <v>0</v>
      </c>
      <c r="Q128" s="177">
        <f t="shared" si="37"/>
        <v>0</v>
      </c>
      <c r="R128" s="177">
        <f t="shared" si="38"/>
        <v>0</v>
      </c>
      <c r="S128" s="205">
        <f>SUM(T128:U128)</f>
        <v>0</v>
      </c>
      <c r="T128" s="206"/>
      <c r="U128" s="207"/>
      <c r="V128" s="205">
        <f>SUM(W128:X128)</f>
        <v>0</v>
      </c>
      <c r="W128" s="206"/>
      <c r="X128" s="207"/>
      <c r="Y128" s="187"/>
    </row>
    <row r="129" spans="1:25" ht="26.25" customHeight="1">
      <c r="A129" s="130">
        <v>2330</v>
      </c>
      <c r="B129" s="141" t="s">
        <v>762</v>
      </c>
      <c r="C129" s="131">
        <v>3</v>
      </c>
      <c r="D129" s="132">
        <v>0</v>
      </c>
      <c r="E129" s="182" t="s">
        <v>798</v>
      </c>
      <c r="F129" s="183"/>
      <c r="G129" s="184">
        <f aca="true" t="shared" si="63" ref="G129:O129">SUM(G131:G132)</f>
        <v>0</v>
      </c>
      <c r="H129" s="185">
        <f t="shared" si="63"/>
        <v>0</v>
      </c>
      <c r="I129" s="186">
        <f t="shared" si="63"/>
        <v>0</v>
      </c>
      <c r="J129" s="184">
        <f t="shared" si="63"/>
        <v>0</v>
      </c>
      <c r="K129" s="185">
        <f t="shared" si="63"/>
        <v>0</v>
      </c>
      <c r="L129" s="186">
        <f t="shared" si="63"/>
        <v>0</v>
      </c>
      <c r="M129" s="184">
        <f t="shared" si="63"/>
        <v>0</v>
      </c>
      <c r="N129" s="185">
        <f t="shared" si="63"/>
        <v>0</v>
      </c>
      <c r="O129" s="186">
        <f t="shared" si="63"/>
        <v>0</v>
      </c>
      <c r="P129" s="177">
        <f t="shared" si="36"/>
        <v>0</v>
      </c>
      <c r="Q129" s="177">
        <f t="shared" si="37"/>
        <v>0</v>
      </c>
      <c r="R129" s="177">
        <f t="shared" si="38"/>
        <v>0</v>
      </c>
      <c r="S129" s="184">
        <f aca="true" t="shared" si="64" ref="S129:X129">SUM(S131:S132)</f>
        <v>0</v>
      </c>
      <c r="T129" s="185">
        <f t="shared" si="64"/>
        <v>0</v>
      </c>
      <c r="U129" s="186">
        <f t="shared" si="64"/>
        <v>0</v>
      </c>
      <c r="V129" s="184">
        <f t="shared" si="64"/>
        <v>0</v>
      </c>
      <c r="W129" s="185">
        <f t="shared" si="64"/>
        <v>0</v>
      </c>
      <c r="X129" s="186">
        <f t="shared" si="64"/>
        <v>0</v>
      </c>
      <c r="Y129" s="187"/>
    </row>
    <row r="130" spans="1:25" s="133" customFormat="1" ht="16.5" customHeight="1">
      <c r="A130" s="130"/>
      <c r="B130" s="126"/>
      <c r="C130" s="131"/>
      <c r="D130" s="132"/>
      <c r="E130" s="182" t="s">
        <v>192</v>
      </c>
      <c r="F130" s="183"/>
      <c r="G130" s="184"/>
      <c r="H130" s="185"/>
      <c r="I130" s="186"/>
      <c r="J130" s="184"/>
      <c r="K130" s="185"/>
      <c r="L130" s="186"/>
      <c r="M130" s="184"/>
      <c r="N130" s="185"/>
      <c r="O130" s="186"/>
      <c r="P130" s="177"/>
      <c r="Q130" s="177"/>
      <c r="R130" s="177"/>
      <c r="S130" s="184"/>
      <c r="T130" s="185"/>
      <c r="U130" s="186"/>
      <c r="V130" s="184"/>
      <c r="W130" s="185"/>
      <c r="X130" s="186"/>
      <c r="Y130" s="192"/>
    </row>
    <row r="131" spans="1:25" ht="20.25" customHeight="1" thickBot="1">
      <c r="A131" s="130">
        <v>2331</v>
      </c>
      <c r="B131" s="141" t="s">
        <v>762</v>
      </c>
      <c r="C131" s="131">
        <v>3</v>
      </c>
      <c r="D131" s="132">
        <v>1</v>
      </c>
      <c r="E131" s="182" t="s">
        <v>799</v>
      </c>
      <c r="F131" s="183"/>
      <c r="G131" s="205">
        <f>SUM(H131:I131)</f>
        <v>0</v>
      </c>
      <c r="H131" s="206"/>
      <c r="I131" s="207"/>
      <c r="J131" s="205">
        <f>SUM(K131:L131)</f>
        <v>0</v>
      </c>
      <c r="K131" s="206"/>
      <c r="L131" s="207"/>
      <c r="M131" s="205">
        <f>SUM(N131:O131)</f>
        <v>0</v>
      </c>
      <c r="N131" s="206"/>
      <c r="O131" s="207"/>
      <c r="P131" s="177">
        <f t="shared" si="36"/>
        <v>0</v>
      </c>
      <c r="Q131" s="177">
        <f t="shared" si="37"/>
        <v>0</v>
      </c>
      <c r="R131" s="177">
        <f t="shared" si="38"/>
        <v>0</v>
      </c>
      <c r="S131" s="205">
        <f>SUM(T131:U131)</f>
        <v>0</v>
      </c>
      <c r="T131" s="206"/>
      <c r="U131" s="207"/>
      <c r="V131" s="205">
        <f>SUM(W131:X131)</f>
        <v>0</v>
      </c>
      <c r="W131" s="206"/>
      <c r="X131" s="207"/>
      <c r="Y131" s="187"/>
    </row>
    <row r="132" spans="1:25" ht="16.5" thickBot="1">
      <c r="A132" s="130">
        <v>2332</v>
      </c>
      <c r="B132" s="141" t="s">
        <v>762</v>
      </c>
      <c r="C132" s="131">
        <v>3</v>
      </c>
      <c r="D132" s="132">
        <v>2</v>
      </c>
      <c r="E132" s="182" t="s">
        <v>800</v>
      </c>
      <c r="F132" s="183"/>
      <c r="G132" s="205">
        <f>SUM(H132:I132)</f>
        <v>0</v>
      </c>
      <c r="H132" s="206"/>
      <c r="I132" s="207"/>
      <c r="J132" s="205">
        <f>SUM(K132:L132)</f>
        <v>0</v>
      </c>
      <c r="K132" s="206"/>
      <c r="L132" s="207"/>
      <c r="M132" s="205">
        <f>SUM(N132:O132)</f>
        <v>0</v>
      </c>
      <c r="N132" s="206"/>
      <c r="O132" s="207"/>
      <c r="P132" s="177">
        <f t="shared" si="36"/>
        <v>0</v>
      </c>
      <c r="Q132" s="177">
        <f t="shared" si="37"/>
        <v>0</v>
      </c>
      <c r="R132" s="177">
        <f t="shared" si="38"/>
        <v>0</v>
      </c>
      <c r="S132" s="205">
        <f>SUM(T132:U132)</f>
        <v>0</v>
      </c>
      <c r="T132" s="206"/>
      <c r="U132" s="207"/>
      <c r="V132" s="205">
        <f>SUM(W132:X132)</f>
        <v>0</v>
      </c>
      <c r="W132" s="206"/>
      <c r="X132" s="207"/>
      <c r="Y132" s="187"/>
    </row>
    <row r="133" spans="1:25" ht="15.75">
      <c r="A133" s="130">
        <v>2340</v>
      </c>
      <c r="B133" s="141" t="s">
        <v>762</v>
      </c>
      <c r="C133" s="131">
        <v>4</v>
      </c>
      <c r="D133" s="132">
        <v>0</v>
      </c>
      <c r="E133" s="182" t="s">
        <v>801</v>
      </c>
      <c r="F133" s="183"/>
      <c r="G133" s="184">
        <f aca="true" t="shared" si="65" ref="G133:O133">SUM(G135)</f>
        <v>0</v>
      </c>
      <c r="H133" s="185">
        <f t="shared" si="65"/>
        <v>0</v>
      </c>
      <c r="I133" s="186">
        <f t="shared" si="65"/>
        <v>0</v>
      </c>
      <c r="J133" s="184">
        <f t="shared" si="65"/>
        <v>0</v>
      </c>
      <c r="K133" s="185">
        <f t="shared" si="65"/>
        <v>0</v>
      </c>
      <c r="L133" s="186">
        <f t="shared" si="65"/>
        <v>0</v>
      </c>
      <c r="M133" s="184">
        <f t="shared" si="65"/>
        <v>0</v>
      </c>
      <c r="N133" s="185">
        <f t="shared" si="65"/>
        <v>0</v>
      </c>
      <c r="O133" s="186">
        <f t="shared" si="65"/>
        <v>0</v>
      </c>
      <c r="P133" s="177">
        <f t="shared" si="36"/>
        <v>0</v>
      </c>
      <c r="Q133" s="177">
        <f t="shared" si="37"/>
        <v>0</v>
      </c>
      <c r="R133" s="177">
        <f t="shared" si="38"/>
        <v>0</v>
      </c>
      <c r="S133" s="184">
        <f aca="true" t="shared" si="66" ref="S133:X133">SUM(S135)</f>
        <v>0</v>
      </c>
      <c r="T133" s="185">
        <f t="shared" si="66"/>
        <v>0</v>
      </c>
      <c r="U133" s="186">
        <f t="shared" si="66"/>
        <v>0</v>
      </c>
      <c r="V133" s="184">
        <f t="shared" si="66"/>
        <v>0</v>
      </c>
      <c r="W133" s="185">
        <f t="shared" si="66"/>
        <v>0</v>
      </c>
      <c r="X133" s="186">
        <f t="shared" si="66"/>
        <v>0</v>
      </c>
      <c r="Y133" s="187"/>
    </row>
    <row r="134" spans="1:25" s="133" customFormat="1" ht="14.25" customHeight="1">
      <c r="A134" s="130"/>
      <c r="B134" s="126"/>
      <c r="C134" s="131"/>
      <c r="D134" s="132"/>
      <c r="E134" s="182" t="s">
        <v>192</v>
      </c>
      <c r="F134" s="183"/>
      <c r="G134" s="184"/>
      <c r="H134" s="185"/>
      <c r="I134" s="186"/>
      <c r="J134" s="184"/>
      <c r="K134" s="185"/>
      <c r="L134" s="186"/>
      <c r="M134" s="184"/>
      <c r="N134" s="185"/>
      <c r="O134" s="186"/>
      <c r="P134" s="177"/>
      <c r="Q134" s="177"/>
      <c r="R134" s="177"/>
      <c r="S134" s="184"/>
      <c r="T134" s="185"/>
      <c r="U134" s="186"/>
      <c r="V134" s="184"/>
      <c r="W134" s="185"/>
      <c r="X134" s="186"/>
      <c r="Y134" s="192"/>
    </row>
    <row r="135" spans="1:25" ht="16.5" thickBot="1">
      <c r="A135" s="130">
        <v>2341</v>
      </c>
      <c r="B135" s="141" t="s">
        <v>762</v>
      </c>
      <c r="C135" s="131">
        <v>4</v>
      </c>
      <c r="D135" s="132">
        <v>1</v>
      </c>
      <c r="E135" s="182" t="s">
        <v>801</v>
      </c>
      <c r="F135" s="183"/>
      <c r="G135" s="205">
        <f>SUM(H135:I135)</f>
        <v>0</v>
      </c>
      <c r="H135" s="206"/>
      <c r="I135" s="207"/>
      <c r="J135" s="205">
        <f>SUM(K135:L135)</f>
        <v>0</v>
      </c>
      <c r="K135" s="206"/>
      <c r="L135" s="207"/>
      <c r="M135" s="205">
        <f>SUM(N135:O135)</f>
        <v>0</v>
      </c>
      <c r="N135" s="206"/>
      <c r="O135" s="207"/>
      <c r="P135" s="177">
        <f t="shared" si="36"/>
        <v>0</v>
      </c>
      <c r="Q135" s="177">
        <f t="shared" si="37"/>
        <v>0</v>
      </c>
      <c r="R135" s="177">
        <f t="shared" si="38"/>
        <v>0</v>
      </c>
      <c r="S135" s="205">
        <f>SUM(T135:U135)</f>
        <v>0</v>
      </c>
      <c r="T135" s="206"/>
      <c r="U135" s="207"/>
      <c r="V135" s="205">
        <f>SUM(W135:X135)</f>
        <v>0</v>
      </c>
      <c r="W135" s="206"/>
      <c r="X135" s="207"/>
      <c r="Y135" s="187"/>
    </row>
    <row r="136" spans="1:25" ht="14.25" customHeight="1">
      <c r="A136" s="130">
        <v>2350</v>
      </c>
      <c r="B136" s="141" t="s">
        <v>762</v>
      </c>
      <c r="C136" s="131">
        <v>5</v>
      </c>
      <c r="D136" s="132">
        <v>0</v>
      </c>
      <c r="E136" s="182" t="s">
        <v>802</v>
      </c>
      <c r="F136" s="183"/>
      <c r="G136" s="184">
        <f aca="true" t="shared" si="67" ref="G136:O136">SUM(G138)</f>
        <v>0</v>
      </c>
      <c r="H136" s="185">
        <f t="shared" si="67"/>
        <v>0</v>
      </c>
      <c r="I136" s="186">
        <f t="shared" si="67"/>
        <v>0</v>
      </c>
      <c r="J136" s="184">
        <f t="shared" si="67"/>
        <v>0</v>
      </c>
      <c r="K136" s="185">
        <f t="shared" si="67"/>
        <v>0</v>
      </c>
      <c r="L136" s="186">
        <f t="shared" si="67"/>
        <v>0</v>
      </c>
      <c r="M136" s="184">
        <f t="shared" si="67"/>
        <v>0</v>
      </c>
      <c r="N136" s="185">
        <f t="shared" si="67"/>
        <v>0</v>
      </c>
      <c r="O136" s="186">
        <f t="shared" si="67"/>
        <v>0</v>
      </c>
      <c r="P136" s="177">
        <f t="shared" si="36"/>
        <v>0</v>
      </c>
      <c r="Q136" s="177">
        <f t="shared" si="37"/>
        <v>0</v>
      </c>
      <c r="R136" s="177">
        <f t="shared" si="38"/>
        <v>0</v>
      </c>
      <c r="S136" s="184">
        <f aca="true" t="shared" si="68" ref="S136:X136">SUM(S138)</f>
        <v>0</v>
      </c>
      <c r="T136" s="185">
        <f t="shared" si="68"/>
        <v>0</v>
      </c>
      <c r="U136" s="186">
        <f t="shared" si="68"/>
        <v>0</v>
      </c>
      <c r="V136" s="184">
        <f t="shared" si="68"/>
        <v>0</v>
      </c>
      <c r="W136" s="185">
        <f t="shared" si="68"/>
        <v>0</v>
      </c>
      <c r="X136" s="186">
        <f t="shared" si="68"/>
        <v>0</v>
      </c>
      <c r="Y136" s="187"/>
    </row>
    <row r="137" spans="1:25" s="133" customFormat="1" ht="14.25" customHeight="1">
      <c r="A137" s="130"/>
      <c r="B137" s="126"/>
      <c r="C137" s="131"/>
      <c r="D137" s="132"/>
      <c r="E137" s="182" t="s">
        <v>192</v>
      </c>
      <c r="F137" s="183"/>
      <c r="G137" s="184"/>
      <c r="H137" s="185"/>
      <c r="I137" s="186"/>
      <c r="J137" s="184"/>
      <c r="K137" s="185"/>
      <c r="L137" s="186"/>
      <c r="M137" s="184"/>
      <c r="N137" s="185"/>
      <c r="O137" s="186"/>
      <c r="P137" s="177"/>
      <c r="Q137" s="177"/>
      <c r="R137" s="177"/>
      <c r="S137" s="184"/>
      <c r="T137" s="185"/>
      <c r="U137" s="186"/>
      <c r="V137" s="184"/>
      <c r="W137" s="185"/>
      <c r="X137" s="186"/>
      <c r="Y137" s="192"/>
    </row>
    <row r="138" spans="1:25" ht="18" customHeight="1" thickBot="1">
      <c r="A138" s="130">
        <v>2351</v>
      </c>
      <c r="B138" s="141" t="s">
        <v>762</v>
      </c>
      <c r="C138" s="131">
        <v>5</v>
      </c>
      <c r="D138" s="132">
        <v>1</v>
      </c>
      <c r="E138" s="182" t="s">
        <v>803</v>
      </c>
      <c r="F138" s="183"/>
      <c r="G138" s="205">
        <f>SUM(H138:I138)</f>
        <v>0</v>
      </c>
      <c r="H138" s="206"/>
      <c r="I138" s="207"/>
      <c r="J138" s="205">
        <f>SUM(K138:L138)</f>
        <v>0</v>
      </c>
      <c r="K138" s="206"/>
      <c r="L138" s="207"/>
      <c r="M138" s="205">
        <f>SUM(N138:O138)</f>
        <v>0</v>
      </c>
      <c r="N138" s="206"/>
      <c r="O138" s="207"/>
      <c r="P138" s="177">
        <f t="shared" si="36"/>
        <v>0</v>
      </c>
      <c r="Q138" s="177">
        <f t="shared" si="37"/>
        <v>0</v>
      </c>
      <c r="R138" s="177">
        <f t="shared" si="38"/>
        <v>0</v>
      </c>
      <c r="S138" s="205">
        <f>SUM(T138:U138)</f>
        <v>0</v>
      </c>
      <c r="T138" s="206"/>
      <c r="U138" s="207"/>
      <c r="V138" s="205">
        <f>SUM(W138:X138)</f>
        <v>0</v>
      </c>
      <c r="W138" s="206"/>
      <c r="X138" s="207"/>
      <c r="Y138" s="187"/>
    </row>
    <row r="139" spans="1:25" ht="39" customHeight="1">
      <c r="A139" s="130">
        <v>2360</v>
      </c>
      <c r="B139" s="141" t="s">
        <v>762</v>
      </c>
      <c r="C139" s="131">
        <v>6</v>
      </c>
      <c r="D139" s="132">
        <v>0</v>
      </c>
      <c r="E139" s="182" t="s">
        <v>804</v>
      </c>
      <c r="F139" s="183"/>
      <c r="G139" s="184">
        <f aca="true" t="shared" si="69" ref="G139:O139">SUM(G141)</f>
        <v>0</v>
      </c>
      <c r="H139" s="185">
        <f t="shared" si="69"/>
        <v>0</v>
      </c>
      <c r="I139" s="186">
        <f t="shared" si="69"/>
        <v>0</v>
      </c>
      <c r="J139" s="184">
        <f t="shared" si="69"/>
        <v>0</v>
      </c>
      <c r="K139" s="185">
        <f t="shared" si="69"/>
        <v>0</v>
      </c>
      <c r="L139" s="186">
        <f t="shared" si="69"/>
        <v>0</v>
      </c>
      <c r="M139" s="184">
        <f t="shared" si="69"/>
        <v>0</v>
      </c>
      <c r="N139" s="185">
        <f t="shared" si="69"/>
        <v>0</v>
      </c>
      <c r="O139" s="186">
        <f t="shared" si="69"/>
        <v>0</v>
      </c>
      <c r="P139" s="177">
        <f t="shared" si="36"/>
        <v>0</v>
      </c>
      <c r="Q139" s="177">
        <f t="shared" si="37"/>
        <v>0</v>
      </c>
      <c r="R139" s="177">
        <f t="shared" si="38"/>
        <v>0</v>
      </c>
      <c r="S139" s="184">
        <f aca="true" t="shared" si="70" ref="S139:X139">SUM(S141)</f>
        <v>0</v>
      </c>
      <c r="T139" s="185">
        <f t="shared" si="70"/>
        <v>0</v>
      </c>
      <c r="U139" s="186">
        <f t="shared" si="70"/>
        <v>0</v>
      </c>
      <c r="V139" s="184">
        <f t="shared" si="70"/>
        <v>0</v>
      </c>
      <c r="W139" s="185">
        <f t="shared" si="70"/>
        <v>0</v>
      </c>
      <c r="X139" s="186">
        <f t="shared" si="70"/>
        <v>0</v>
      </c>
      <c r="Y139" s="187"/>
    </row>
    <row r="140" spans="1:25" s="133" customFormat="1" ht="13.5" customHeight="1">
      <c r="A140" s="130"/>
      <c r="B140" s="126"/>
      <c r="C140" s="131"/>
      <c r="D140" s="132"/>
      <c r="E140" s="182" t="s">
        <v>192</v>
      </c>
      <c r="F140" s="183"/>
      <c r="G140" s="184"/>
      <c r="H140" s="185"/>
      <c r="I140" s="186"/>
      <c r="J140" s="184"/>
      <c r="K140" s="185"/>
      <c r="L140" s="186"/>
      <c r="M140" s="184"/>
      <c r="N140" s="185"/>
      <c r="O140" s="186"/>
      <c r="P140" s="177"/>
      <c r="Q140" s="177"/>
      <c r="R140" s="177"/>
      <c r="S140" s="184"/>
      <c r="T140" s="185"/>
      <c r="U140" s="186"/>
      <c r="V140" s="184"/>
      <c r="W140" s="185"/>
      <c r="X140" s="186"/>
      <c r="Y140" s="192"/>
    </row>
    <row r="141" spans="1:25" ht="42" customHeight="1" thickBot="1">
      <c r="A141" s="130">
        <v>2361</v>
      </c>
      <c r="B141" s="141" t="s">
        <v>762</v>
      </c>
      <c r="C141" s="131">
        <v>6</v>
      </c>
      <c r="D141" s="132">
        <v>1</v>
      </c>
      <c r="E141" s="182" t="s">
        <v>804</v>
      </c>
      <c r="F141" s="183"/>
      <c r="G141" s="205">
        <f>SUM(H141:I141)</f>
        <v>0</v>
      </c>
      <c r="H141" s="206"/>
      <c r="I141" s="207"/>
      <c r="J141" s="205">
        <f>SUM(K141:L141)</f>
        <v>0</v>
      </c>
      <c r="K141" s="206"/>
      <c r="L141" s="207"/>
      <c r="M141" s="205">
        <f>SUM(N141:O141)</f>
        <v>0</v>
      </c>
      <c r="N141" s="206"/>
      <c r="O141" s="207"/>
      <c r="P141" s="177">
        <f t="shared" si="36"/>
        <v>0</v>
      </c>
      <c r="Q141" s="177">
        <f t="shared" si="37"/>
        <v>0</v>
      </c>
      <c r="R141" s="177">
        <f t="shared" si="38"/>
        <v>0</v>
      </c>
      <c r="S141" s="205">
        <f>SUM(T141:U141)</f>
        <v>0</v>
      </c>
      <c r="T141" s="206"/>
      <c r="U141" s="207"/>
      <c r="V141" s="205">
        <f>SUM(W141:X141)</f>
        <v>0</v>
      </c>
      <c r="W141" s="206"/>
      <c r="X141" s="207"/>
      <c r="Y141" s="187"/>
    </row>
    <row r="142" spans="1:25" ht="34.5" customHeight="1">
      <c r="A142" s="130">
        <v>2370</v>
      </c>
      <c r="B142" s="141" t="s">
        <v>762</v>
      </c>
      <c r="C142" s="131">
        <v>7</v>
      </c>
      <c r="D142" s="132">
        <v>0</v>
      </c>
      <c r="E142" s="182" t="s">
        <v>805</v>
      </c>
      <c r="F142" s="183"/>
      <c r="G142" s="184">
        <f aca="true" t="shared" si="71" ref="G142:O142">SUM(G144)</f>
        <v>0</v>
      </c>
      <c r="H142" s="185">
        <f t="shared" si="71"/>
        <v>0</v>
      </c>
      <c r="I142" s="186">
        <f t="shared" si="71"/>
        <v>0</v>
      </c>
      <c r="J142" s="184">
        <f t="shared" si="71"/>
        <v>0</v>
      </c>
      <c r="K142" s="185">
        <f t="shared" si="71"/>
        <v>0</v>
      </c>
      <c r="L142" s="186">
        <f t="shared" si="71"/>
        <v>0</v>
      </c>
      <c r="M142" s="184">
        <f t="shared" si="71"/>
        <v>0</v>
      </c>
      <c r="N142" s="185">
        <f t="shared" si="71"/>
        <v>0</v>
      </c>
      <c r="O142" s="186">
        <f t="shared" si="71"/>
        <v>0</v>
      </c>
      <c r="P142" s="177">
        <f t="shared" si="36"/>
        <v>0</v>
      </c>
      <c r="Q142" s="177">
        <f t="shared" si="37"/>
        <v>0</v>
      </c>
      <c r="R142" s="177">
        <f t="shared" si="38"/>
        <v>0</v>
      </c>
      <c r="S142" s="184">
        <f aca="true" t="shared" si="72" ref="S142:X142">SUM(S144)</f>
        <v>0</v>
      </c>
      <c r="T142" s="185">
        <f t="shared" si="72"/>
        <v>0</v>
      </c>
      <c r="U142" s="186">
        <f t="shared" si="72"/>
        <v>0</v>
      </c>
      <c r="V142" s="184">
        <f t="shared" si="72"/>
        <v>0</v>
      </c>
      <c r="W142" s="185">
        <f t="shared" si="72"/>
        <v>0</v>
      </c>
      <c r="X142" s="186">
        <f t="shared" si="72"/>
        <v>0</v>
      </c>
      <c r="Y142" s="187"/>
    </row>
    <row r="143" spans="1:25" s="133" customFormat="1" ht="12" customHeight="1">
      <c r="A143" s="130"/>
      <c r="B143" s="126"/>
      <c r="C143" s="131"/>
      <c r="D143" s="132"/>
      <c r="E143" s="182" t="s">
        <v>192</v>
      </c>
      <c r="F143" s="183"/>
      <c r="G143" s="184"/>
      <c r="H143" s="185"/>
      <c r="I143" s="186"/>
      <c r="J143" s="184"/>
      <c r="K143" s="185"/>
      <c r="L143" s="186"/>
      <c r="M143" s="184"/>
      <c r="N143" s="185"/>
      <c r="O143" s="186"/>
      <c r="P143" s="177"/>
      <c r="Q143" s="177"/>
      <c r="R143" s="177"/>
      <c r="S143" s="184"/>
      <c r="T143" s="185"/>
      <c r="U143" s="186"/>
      <c r="V143" s="184"/>
      <c r="W143" s="185"/>
      <c r="X143" s="186"/>
      <c r="Y143" s="192"/>
    </row>
    <row r="144" spans="1:25" ht="38.25" customHeight="1" thickBot="1">
      <c r="A144" s="130">
        <v>2371</v>
      </c>
      <c r="B144" s="141" t="s">
        <v>762</v>
      </c>
      <c r="C144" s="131">
        <v>7</v>
      </c>
      <c r="D144" s="132">
        <v>1</v>
      </c>
      <c r="E144" s="182" t="s">
        <v>806</v>
      </c>
      <c r="F144" s="183"/>
      <c r="G144" s="205">
        <f>SUM(H144:I144)</f>
        <v>0</v>
      </c>
      <c r="H144" s="206"/>
      <c r="I144" s="207"/>
      <c r="J144" s="205">
        <f>SUM(K144:L144)</f>
        <v>0</v>
      </c>
      <c r="K144" s="206"/>
      <c r="L144" s="207"/>
      <c r="M144" s="205">
        <f>SUM(N144:O144)</f>
        <v>0</v>
      </c>
      <c r="N144" s="206"/>
      <c r="O144" s="207"/>
      <c r="P144" s="177">
        <f t="shared" si="36"/>
        <v>0</v>
      </c>
      <c r="Q144" s="177">
        <f t="shared" si="37"/>
        <v>0</v>
      </c>
      <c r="R144" s="177">
        <f t="shared" si="38"/>
        <v>0</v>
      </c>
      <c r="S144" s="205">
        <f>SUM(T144:U144)</f>
        <v>0</v>
      </c>
      <c r="T144" s="206"/>
      <c r="U144" s="207"/>
      <c r="V144" s="205">
        <f>SUM(W144:X144)</f>
        <v>0</v>
      </c>
      <c r="W144" s="206"/>
      <c r="X144" s="207"/>
      <c r="Y144" s="187"/>
    </row>
    <row r="145" spans="1:25" s="129" customFormat="1" ht="48.75" customHeight="1">
      <c r="A145" s="130">
        <v>2400</v>
      </c>
      <c r="B145" s="141" t="s">
        <v>202</v>
      </c>
      <c r="C145" s="142">
        <v>0</v>
      </c>
      <c r="D145" s="143">
        <v>0</v>
      </c>
      <c r="E145" s="188" t="s">
        <v>963</v>
      </c>
      <c r="F145" s="173"/>
      <c r="G145" s="189">
        <f aca="true" t="shared" si="73" ref="G145:O145">SUM(G147,G151,G170,G178,G183,G199,G202,G208,G217)</f>
        <v>229499.3</v>
      </c>
      <c r="H145" s="190">
        <f t="shared" si="73"/>
        <v>9507.6</v>
      </c>
      <c r="I145" s="217">
        <f t="shared" si="73"/>
        <v>219991.69999999998</v>
      </c>
      <c r="J145" s="189">
        <f t="shared" si="73"/>
        <v>76730</v>
      </c>
      <c r="K145" s="190">
        <f t="shared" si="73"/>
        <v>12200</v>
      </c>
      <c r="L145" s="217">
        <f t="shared" si="73"/>
        <v>64530</v>
      </c>
      <c r="M145" s="189">
        <f t="shared" si="73"/>
        <v>156230</v>
      </c>
      <c r="N145" s="190">
        <f t="shared" si="73"/>
        <v>12200</v>
      </c>
      <c r="O145" s="217">
        <f t="shared" si="73"/>
        <v>144030</v>
      </c>
      <c r="P145" s="177">
        <f t="shared" si="36"/>
        <v>79500</v>
      </c>
      <c r="Q145" s="177">
        <f t="shared" si="37"/>
        <v>0</v>
      </c>
      <c r="R145" s="177">
        <f t="shared" si="38"/>
        <v>79500</v>
      </c>
      <c r="S145" s="189">
        <f aca="true" t="shared" si="74" ref="S145:X145">SUM(S147,S151,S170,S178,S183,S199,S202,S208,S217)</f>
        <v>223550.3</v>
      </c>
      <c r="T145" s="190">
        <f t="shared" si="74"/>
        <v>23878.3</v>
      </c>
      <c r="U145" s="217">
        <f t="shared" si="74"/>
        <v>199672</v>
      </c>
      <c r="V145" s="189">
        <f t="shared" si="74"/>
        <v>223550.3</v>
      </c>
      <c r="W145" s="190">
        <f t="shared" si="74"/>
        <v>23878.3</v>
      </c>
      <c r="X145" s="217">
        <f t="shared" si="74"/>
        <v>199672</v>
      </c>
      <c r="Y145" s="138"/>
    </row>
    <row r="146" spans="1:25" ht="18" customHeight="1">
      <c r="A146" s="125"/>
      <c r="B146" s="126"/>
      <c r="C146" s="127"/>
      <c r="D146" s="128"/>
      <c r="E146" s="182" t="s">
        <v>5</v>
      </c>
      <c r="F146" s="183"/>
      <c r="G146" s="214"/>
      <c r="H146" s="215"/>
      <c r="I146" s="216"/>
      <c r="J146" s="214"/>
      <c r="K146" s="215"/>
      <c r="L146" s="216"/>
      <c r="M146" s="214"/>
      <c r="N146" s="215"/>
      <c r="O146" s="216"/>
      <c r="P146" s="177"/>
      <c r="Q146" s="177"/>
      <c r="R146" s="177"/>
      <c r="S146" s="214"/>
      <c r="T146" s="215"/>
      <c r="U146" s="216"/>
      <c r="V146" s="214"/>
      <c r="W146" s="215"/>
      <c r="X146" s="216"/>
      <c r="Y146" s="187"/>
    </row>
    <row r="147" spans="1:25" ht="36.75" customHeight="1">
      <c r="A147" s="130">
        <v>2410</v>
      </c>
      <c r="B147" s="141" t="s">
        <v>202</v>
      </c>
      <c r="C147" s="131">
        <v>1</v>
      </c>
      <c r="D147" s="132">
        <v>0</v>
      </c>
      <c r="E147" s="182" t="s">
        <v>203</v>
      </c>
      <c r="F147" s="183"/>
      <c r="G147" s="184">
        <f aca="true" t="shared" si="75" ref="G147:O147">SUM(G149:G150)</f>
        <v>0</v>
      </c>
      <c r="H147" s="185">
        <f t="shared" si="75"/>
        <v>0</v>
      </c>
      <c r="I147" s="186">
        <f t="shared" si="75"/>
        <v>0</v>
      </c>
      <c r="J147" s="184">
        <f t="shared" si="75"/>
        <v>0</v>
      </c>
      <c r="K147" s="185">
        <f t="shared" si="75"/>
        <v>0</v>
      </c>
      <c r="L147" s="186">
        <f t="shared" si="75"/>
        <v>0</v>
      </c>
      <c r="M147" s="184">
        <f t="shared" si="75"/>
        <v>0</v>
      </c>
      <c r="N147" s="185">
        <f t="shared" si="75"/>
        <v>0</v>
      </c>
      <c r="O147" s="186">
        <f t="shared" si="75"/>
        <v>0</v>
      </c>
      <c r="P147" s="177">
        <f>M147-J147</f>
        <v>0</v>
      </c>
      <c r="Q147" s="177">
        <f>N147-K147</f>
        <v>0</v>
      </c>
      <c r="R147" s="177">
        <f>O147-L147</f>
        <v>0</v>
      </c>
      <c r="S147" s="184">
        <f aca="true" t="shared" si="76" ref="S147:X147">SUM(S149:S150)</f>
        <v>0</v>
      </c>
      <c r="T147" s="185">
        <f t="shared" si="76"/>
        <v>0</v>
      </c>
      <c r="U147" s="186">
        <f t="shared" si="76"/>
        <v>0</v>
      </c>
      <c r="V147" s="184">
        <f t="shared" si="76"/>
        <v>0</v>
      </c>
      <c r="W147" s="185">
        <f t="shared" si="76"/>
        <v>0</v>
      </c>
      <c r="X147" s="186">
        <f t="shared" si="76"/>
        <v>0</v>
      </c>
      <c r="Y147" s="187"/>
    </row>
    <row r="148" spans="1:25" s="133" customFormat="1" ht="13.5" customHeight="1">
      <c r="A148" s="130"/>
      <c r="B148" s="126"/>
      <c r="C148" s="131"/>
      <c r="D148" s="132"/>
      <c r="E148" s="182" t="s">
        <v>192</v>
      </c>
      <c r="F148" s="183"/>
      <c r="G148" s="184"/>
      <c r="H148" s="185"/>
      <c r="I148" s="186"/>
      <c r="J148" s="184"/>
      <c r="K148" s="185"/>
      <c r="L148" s="186"/>
      <c r="M148" s="184"/>
      <c r="N148" s="185"/>
      <c r="O148" s="186"/>
      <c r="P148" s="177"/>
      <c r="Q148" s="177"/>
      <c r="R148" s="177"/>
      <c r="S148" s="184"/>
      <c r="T148" s="185"/>
      <c r="U148" s="186"/>
      <c r="V148" s="184"/>
      <c r="W148" s="185"/>
      <c r="X148" s="186"/>
      <c r="Y148" s="192"/>
    </row>
    <row r="149" spans="1:25" ht="29.25" customHeight="1" thickBot="1">
      <c r="A149" s="130">
        <v>2411</v>
      </c>
      <c r="B149" s="141" t="s">
        <v>202</v>
      </c>
      <c r="C149" s="131">
        <v>1</v>
      </c>
      <c r="D149" s="132">
        <v>1</v>
      </c>
      <c r="E149" s="182" t="s">
        <v>807</v>
      </c>
      <c r="F149" s="183"/>
      <c r="G149" s="205">
        <f>SUM(H149:I149)</f>
        <v>0</v>
      </c>
      <c r="H149" s="206"/>
      <c r="I149" s="207"/>
      <c r="J149" s="205">
        <f>SUM(K149:L149)</f>
        <v>0</v>
      </c>
      <c r="K149" s="206"/>
      <c r="L149" s="207"/>
      <c r="M149" s="205">
        <f>SUM(N149:O149)</f>
        <v>0</v>
      </c>
      <c r="N149" s="206"/>
      <c r="O149" s="207"/>
      <c r="P149" s="177">
        <f aca="true" t="shared" si="77" ref="P149:R151">M149-J149</f>
        <v>0</v>
      </c>
      <c r="Q149" s="177">
        <f t="shared" si="77"/>
        <v>0</v>
      </c>
      <c r="R149" s="177">
        <f t="shared" si="77"/>
        <v>0</v>
      </c>
      <c r="S149" s="205">
        <f>SUM(T149:U149)</f>
        <v>0</v>
      </c>
      <c r="T149" s="206"/>
      <c r="U149" s="207"/>
      <c r="V149" s="205">
        <f>SUM(W149:X149)</f>
        <v>0</v>
      </c>
      <c r="W149" s="206"/>
      <c r="X149" s="207"/>
      <c r="Y149" s="187"/>
    </row>
    <row r="150" spans="1:25" ht="36.75" customHeight="1" thickBot="1">
      <c r="A150" s="130">
        <v>2412</v>
      </c>
      <c r="B150" s="141" t="s">
        <v>202</v>
      </c>
      <c r="C150" s="131">
        <v>1</v>
      </c>
      <c r="D150" s="132">
        <v>2</v>
      </c>
      <c r="E150" s="182" t="s">
        <v>808</v>
      </c>
      <c r="F150" s="183"/>
      <c r="G150" s="205">
        <f>SUM(H150:I150)</f>
        <v>0</v>
      </c>
      <c r="H150" s="206"/>
      <c r="I150" s="207"/>
      <c r="J150" s="205">
        <f>SUM(K150:L150)</f>
        <v>0</v>
      </c>
      <c r="K150" s="206"/>
      <c r="L150" s="207"/>
      <c r="M150" s="205">
        <f>SUM(N150:O150)</f>
        <v>0</v>
      </c>
      <c r="N150" s="206"/>
      <c r="O150" s="207"/>
      <c r="P150" s="177">
        <f t="shared" si="77"/>
        <v>0</v>
      </c>
      <c r="Q150" s="177">
        <f t="shared" si="77"/>
        <v>0</v>
      </c>
      <c r="R150" s="177">
        <f t="shared" si="77"/>
        <v>0</v>
      </c>
      <c r="S150" s="205">
        <f>SUM(T150:U150)</f>
        <v>0</v>
      </c>
      <c r="T150" s="206"/>
      <c r="U150" s="207"/>
      <c r="V150" s="205">
        <f>SUM(W150:X150)</f>
        <v>0</v>
      </c>
      <c r="W150" s="206"/>
      <c r="X150" s="207"/>
      <c r="Y150" s="187"/>
    </row>
    <row r="151" spans="1:25" ht="40.5" customHeight="1" thickBot="1">
      <c r="A151" s="144">
        <v>2420</v>
      </c>
      <c r="B151" s="145" t="s">
        <v>202</v>
      </c>
      <c r="C151" s="142">
        <v>2</v>
      </c>
      <c r="D151" s="143">
        <v>0</v>
      </c>
      <c r="E151" s="188" t="s">
        <v>204</v>
      </c>
      <c r="F151" s="173"/>
      <c r="G151" s="218">
        <f>SUM(H151:I151)</f>
        <v>60280.399999999994</v>
      </c>
      <c r="H151" s="190">
        <f>SUM(H153,H167,H168,H169)</f>
        <v>3012.6</v>
      </c>
      <c r="I151" s="217">
        <f>SUM(I153,I167,I168,I169)</f>
        <v>57267.799999999996</v>
      </c>
      <c r="J151" s="218">
        <f>SUM(K151:L151)</f>
        <v>25900</v>
      </c>
      <c r="K151" s="190">
        <f>SUM(K153,K167,K168,K169)</f>
        <v>5400</v>
      </c>
      <c r="L151" s="217">
        <f>SUM(L153,L167,L168,L169)</f>
        <v>20500</v>
      </c>
      <c r="M151" s="218">
        <f>SUM(N151:O151)</f>
        <v>25900</v>
      </c>
      <c r="N151" s="190">
        <f>SUM(N153,N167,N168,N169)</f>
        <v>5400</v>
      </c>
      <c r="O151" s="217">
        <v>20500</v>
      </c>
      <c r="P151" s="177">
        <f t="shared" si="77"/>
        <v>0</v>
      </c>
      <c r="Q151" s="177">
        <f t="shared" si="77"/>
        <v>0</v>
      </c>
      <c r="R151" s="177">
        <f t="shared" si="77"/>
        <v>0</v>
      </c>
      <c r="S151" s="218">
        <f>SUM(T151:U151)</f>
        <v>51600</v>
      </c>
      <c r="T151" s="190">
        <f>SUM(T153,T167,T168,T169)</f>
        <v>9600</v>
      </c>
      <c r="U151" s="217">
        <f>SUM(U153,U167,U168,U169)</f>
        <v>42000</v>
      </c>
      <c r="V151" s="218">
        <f>SUM(W151:X151)</f>
        <v>51600</v>
      </c>
      <c r="W151" s="190">
        <f>SUM(W153,W167,W168,W169)</f>
        <v>9600</v>
      </c>
      <c r="X151" s="217">
        <f>SUM(X153,X167,X168,X169)</f>
        <v>42000</v>
      </c>
      <c r="Y151" s="187"/>
    </row>
    <row r="152" spans="1:25" s="133" customFormat="1" ht="13.5" customHeight="1">
      <c r="A152" s="130"/>
      <c r="B152" s="126"/>
      <c r="C152" s="131"/>
      <c r="D152" s="132"/>
      <c r="E152" s="182" t="s">
        <v>192</v>
      </c>
      <c r="F152" s="183"/>
      <c r="G152" s="184"/>
      <c r="H152" s="185"/>
      <c r="I152" s="186"/>
      <c r="J152" s="184"/>
      <c r="K152" s="185"/>
      <c r="L152" s="186"/>
      <c r="M152" s="184"/>
      <c r="N152" s="185"/>
      <c r="O152" s="186"/>
      <c r="P152" s="177"/>
      <c r="Q152" s="177"/>
      <c r="R152" s="177"/>
      <c r="S152" s="184"/>
      <c r="T152" s="185"/>
      <c r="U152" s="186"/>
      <c r="V152" s="184"/>
      <c r="W152" s="185"/>
      <c r="X152" s="186"/>
      <c r="Y152" s="192"/>
    </row>
    <row r="153" spans="1:25" ht="16.5" customHeight="1" thickBot="1">
      <c r="A153" s="130">
        <v>2421</v>
      </c>
      <c r="B153" s="141" t="s">
        <v>202</v>
      </c>
      <c r="C153" s="131">
        <v>2</v>
      </c>
      <c r="D153" s="132">
        <v>1</v>
      </c>
      <c r="E153" s="182" t="s">
        <v>809</v>
      </c>
      <c r="F153" s="183"/>
      <c r="G153" s="205">
        <f>SUM(H153:I153)</f>
        <v>60280.399999999994</v>
      </c>
      <c r="H153" s="206">
        <f>SUM(H154:H163)</f>
        <v>3012.6</v>
      </c>
      <c r="I153" s="209">
        <f>SUM(I164:I166)</f>
        <v>57267.799999999996</v>
      </c>
      <c r="J153" s="205">
        <f aca="true" t="shared" si="78" ref="J153:J170">SUM(K153:L153)</f>
        <v>24900</v>
      </c>
      <c r="K153" s="206">
        <f>SUM(K154:K163)</f>
        <v>5400</v>
      </c>
      <c r="L153" s="209">
        <f>SUM(L164:L166)</f>
        <v>19500</v>
      </c>
      <c r="M153" s="205">
        <f>SUM(N153:O153)</f>
        <v>25900</v>
      </c>
      <c r="N153" s="206">
        <f>SUM(N154:N163)</f>
        <v>5400</v>
      </c>
      <c r="O153" s="209">
        <v>20500</v>
      </c>
      <c r="P153" s="177">
        <f>M153-J153</f>
        <v>1000</v>
      </c>
      <c r="Q153" s="177">
        <f>N153-K153</f>
        <v>0</v>
      </c>
      <c r="R153" s="177">
        <f>O153-L153</f>
        <v>1000</v>
      </c>
      <c r="S153" s="205">
        <f aca="true" t="shared" si="79" ref="S153:S169">SUM(T153:U153)</f>
        <v>51600</v>
      </c>
      <c r="T153" s="206">
        <f>SUM(T154:T163)</f>
        <v>9600</v>
      </c>
      <c r="U153" s="209">
        <f>SUM(U164:U166)</f>
        <v>42000</v>
      </c>
      <c r="V153" s="205">
        <f aca="true" t="shared" si="80" ref="V153:V169">SUM(W153:X153)</f>
        <v>51600</v>
      </c>
      <c r="W153" s="206">
        <f>SUM(W154:W163)</f>
        <v>9600</v>
      </c>
      <c r="X153" s="209">
        <f>SUM(X164:X166)</f>
        <v>42000</v>
      </c>
      <c r="Y153" s="187"/>
    </row>
    <row r="154" spans="1:25" ht="18.75" customHeight="1" thickBot="1">
      <c r="A154" s="130"/>
      <c r="B154" s="141" t="s">
        <v>202</v>
      </c>
      <c r="C154" s="131" t="s">
        <v>199</v>
      </c>
      <c r="D154" s="132" t="s">
        <v>191</v>
      </c>
      <c r="E154" s="219" t="s">
        <v>810</v>
      </c>
      <c r="F154" s="220"/>
      <c r="G154" s="205">
        <f>SUM(H154:I154)</f>
        <v>0</v>
      </c>
      <c r="H154" s="206"/>
      <c r="I154" s="209"/>
      <c r="J154" s="205">
        <f t="shared" si="78"/>
        <v>0</v>
      </c>
      <c r="K154" s="206"/>
      <c r="L154" s="209"/>
      <c r="M154" s="205">
        <f aca="true" t="shared" si="81" ref="M154:M166">SUM(N154:O154)</f>
        <v>0</v>
      </c>
      <c r="N154" s="206"/>
      <c r="O154" s="209"/>
      <c r="P154" s="177">
        <f aca="true" t="shared" si="82" ref="P154:P177">M154-J154</f>
        <v>0</v>
      </c>
      <c r="Q154" s="177">
        <f aca="true" t="shared" si="83" ref="Q154:Q177">N154-K154</f>
        <v>0</v>
      </c>
      <c r="R154" s="177">
        <f aca="true" t="shared" si="84" ref="R154:R177">O154-L154</f>
        <v>0</v>
      </c>
      <c r="S154" s="205">
        <f t="shared" si="79"/>
        <v>0</v>
      </c>
      <c r="T154" s="206"/>
      <c r="U154" s="209"/>
      <c r="V154" s="205">
        <f t="shared" si="80"/>
        <v>0</v>
      </c>
      <c r="W154" s="206"/>
      <c r="X154" s="209"/>
      <c r="Y154" s="187"/>
    </row>
    <row r="155" spans="1:25" ht="18.75" customHeight="1" thickBot="1">
      <c r="A155" s="130"/>
      <c r="B155" s="141"/>
      <c r="C155" s="131"/>
      <c r="D155" s="132"/>
      <c r="E155" s="358"/>
      <c r="F155" s="173">
        <v>4213</v>
      </c>
      <c r="G155" s="205">
        <f aca="true" t="shared" si="85" ref="G155:G169">SUM(H155:I155)</f>
        <v>0</v>
      </c>
      <c r="H155" s="206"/>
      <c r="I155" s="207"/>
      <c r="J155" s="205">
        <f t="shared" si="78"/>
        <v>0</v>
      </c>
      <c r="K155" s="206">
        <v>0</v>
      </c>
      <c r="L155" s="207"/>
      <c r="M155" s="205">
        <f t="shared" si="81"/>
        <v>0</v>
      </c>
      <c r="N155" s="206">
        <v>0</v>
      </c>
      <c r="O155" s="207">
        <v>0</v>
      </c>
      <c r="P155" s="177">
        <f t="shared" si="82"/>
        <v>0</v>
      </c>
      <c r="Q155" s="177">
        <f t="shared" si="83"/>
        <v>0</v>
      </c>
      <c r="R155" s="177">
        <f t="shared" si="84"/>
        <v>0</v>
      </c>
      <c r="S155" s="205">
        <f t="shared" si="79"/>
        <v>2000</v>
      </c>
      <c r="T155" s="206">
        <v>2000</v>
      </c>
      <c r="U155" s="207"/>
      <c r="V155" s="205">
        <f t="shared" si="80"/>
        <v>2000</v>
      </c>
      <c r="W155" s="206">
        <v>2000</v>
      </c>
      <c r="X155" s="207"/>
      <c r="Y155" s="187"/>
    </row>
    <row r="156" spans="1:25" ht="18.75" customHeight="1" thickBot="1">
      <c r="A156" s="130"/>
      <c r="B156" s="141"/>
      <c r="C156" s="131"/>
      <c r="D156" s="132"/>
      <c r="E156" s="358"/>
      <c r="F156" s="173">
        <v>4234</v>
      </c>
      <c r="G156" s="205">
        <f t="shared" si="85"/>
        <v>0</v>
      </c>
      <c r="H156" s="206"/>
      <c r="I156" s="207"/>
      <c r="J156" s="205">
        <f t="shared" si="78"/>
        <v>100</v>
      </c>
      <c r="K156" s="206">
        <v>100</v>
      </c>
      <c r="L156" s="207"/>
      <c r="M156" s="205">
        <f t="shared" si="81"/>
        <v>100</v>
      </c>
      <c r="N156" s="206">
        <v>100</v>
      </c>
      <c r="O156" s="207">
        <v>0</v>
      </c>
      <c r="P156" s="177">
        <f t="shared" si="82"/>
        <v>0</v>
      </c>
      <c r="Q156" s="177">
        <f t="shared" si="83"/>
        <v>0</v>
      </c>
      <c r="R156" s="177">
        <f t="shared" si="84"/>
        <v>0</v>
      </c>
      <c r="S156" s="205">
        <f t="shared" si="79"/>
        <v>100</v>
      </c>
      <c r="T156" s="206">
        <v>100</v>
      </c>
      <c r="U156" s="207"/>
      <c r="V156" s="205">
        <f t="shared" si="80"/>
        <v>100</v>
      </c>
      <c r="W156" s="206">
        <v>100</v>
      </c>
      <c r="X156" s="207"/>
      <c r="Y156" s="187"/>
    </row>
    <row r="157" spans="1:25" ht="25.5" customHeight="1" thickBot="1">
      <c r="A157" s="130"/>
      <c r="B157" s="141"/>
      <c r="C157" s="131"/>
      <c r="D157" s="132"/>
      <c r="E157" s="221" t="s">
        <v>774</v>
      </c>
      <c r="F157" s="371" t="s">
        <v>263</v>
      </c>
      <c r="G157" s="205">
        <f t="shared" si="85"/>
        <v>580</v>
      </c>
      <c r="H157" s="206">
        <v>580</v>
      </c>
      <c r="I157" s="207"/>
      <c r="J157" s="205">
        <f t="shared" si="78"/>
        <v>300</v>
      </c>
      <c r="K157" s="206">
        <v>300</v>
      </c>
      <c r="L157" s="207"/>
      <c r="M157" s="205">
        <f t="shared" si="81"/>
        <v>300</v>
      </c>
      <c r="N157" s="206">
        <v>300</v>
      </c>
      <c r="O157" s="207">
        <v>0</v>
      </c>
      <c r="P157" s="177">
        <f t="shared" si="82"/>
        <v>0</v>
      </c>
      <c r="Q157" s="177">
        <f t="shared" si="83"/>
        <v>0</v>
      </c>
      <c r="R157" s="177">
        <f t="shared" si="84"/>
        <v>0</v>
      </c>
      <c r="S157" s="205">
        <f t="shared" si="79"/>
        <v>1000</v>
      </c>
      <c r="T157" s="206">
        <v>1000</v>
      </c>
      <c r="U157" s="207"/>
      <c r="V157" s="205">
        <f t="shared" si="80"/>
        <v>1000</v>
      </c>
      <c r="W157" s="206">
        <v>1000</v>
      </c>
      <c r="X157" s="207"/>
      <c r="Y157" s="187"/>
    </row>
    <row r="158" spans="1:25" ht="29.25" customHeight="1" thickBot="1">
      <c r="A158" s="130"/>
      <c r="B158" s="141" t="s">
        <v>202</v>
      </c>
      <c r="C158" s="131" t="s">
        <v>199</v>
      </c>
      <c r="D158" s="132" t="s">
        <v>191</v>
      </c>
      <c r="E158" s="221" t="s">
        <v>811</v>
      </c>
      <c r="F158" s="222"/>
      <c r="G158" s="205">
        <f t="shared" si="85"/>
        <v>0</v>
      </c>
      <c r="H158" s="206"/>
      <c r="I158" s="209"/>
      <c r="J158" s="205">
        <f t="shared" si="78"/>
        <v>0</v>
      </c>
      <c r="K158" s="206"/>
      <c r="L158" s="209"/>
      <c r="M158" s="205">
        <f t="shared" si="81"/>
        <v>0</v>
      </c>
      <c r="N158" s="206"/>
      <c r="O158" s="209"/>
      <c r="P158" s="177">
        <f t="shared" si="82"/>
        <v>0</v>
      </c>
      <c r="Q158" s="177">
        <f t="shared" si="83"/>
        <v>0</v>
      </c>
      <c r="R158" s="177">
        <f t="shared" si="84"/>
        <v>0</v>
      </c>
      <c r="S158" s="205">
        <f t="shared" si="79"/>
        <v>0</v>
      </c>
      <c r="T158" s="206"/>
      <c r="U158" s="209"/>
      <c r="V158" s="205">
        <f t="shared" si="80"/>
        <v>0</v>
      </c>
      <c r="W158" s="206"/>
      <c r="X158" s="209"/>
      <c r="Y158" s="187"/>
    </row>
    <row r="159" spans="1:25" ht="29.25" customHeight="1" thickBot="1">
      <c r="A159" s="130"/>
      <c r="B159" s="141"/>
      <c r="C159" s="131"/>
      <c r="D159" s="132"/>
      <c r="E159" s="221"/>
      <c r="F159" s="371" t="s">
        <v>264</v>
      </c>
      <c r="G159" s="205">
        <f t="shared" si="85"/>
        <v>1132</v>
      </c>
      <c r="H159" s="206">
        <v>1132</v>
      </c>
      <c r="I159" s="207"/>
      <c r="J159" s="205">
        <f t="shared" si="78"/>
        <v>1000</v>
      </c>
      <c r="K159" s="206">
        <v>1000</v>
      </c>
      <c r="L159" s="207"/>
      <c r="M159" s="205">
        <f t="shared" si="81"/>
        <v>1000</v>
      </c>
      <c r="N159" s="206">
        <v>1000</v>
      </c>
      <c r="O159" s="207">
        <v>0</v>
      </c>
      <c r="P159" s="177">
        <f t="shared" si="82"/>
        <v>0</v>
      </c>
      <c r="Q159" s="177">
        <f t="shared" si="83"/>
        <v>0</v>
      </c>
      <c r="R159" s="177">
        <f t="shared" si="84"/>
        <v>0</v>
      </c>
      <c r="S159" s="205">
        <f t="shared" si="79"/>
        <v>2000</v>
      </c>
      <c r="T159" s="206">
        <v>2000</v>
      </c>
      <c r="U159" s="207"/>
      <c r="V159" s="205">
        <f t="shared" si="80"/>
        <v>2000</v>
      </c>
      <c r="W159" s="206">
        <v>2000</v>
      </c>
      <c r="X159" s="207"/>
      <c r="Y159" s="187"/>
    </row>
    <row r="160" spans="1:25" ht="29.25" customHeight="1" thickBot="1">
      <c r="A160" s="130"/>
      <c r="B160" s="141"/>
      <c r="C160" s="131"/>
      <c r="D160" s="132"/>
      <c r="E160" s="221"/>
      <c r="F160" s="369" t="s">
        <v>265</v>
      </c>
      <c r="G160" s="205">
        <f t="shared" si="85"/>
        <v>306.6</v>
      </c>
      <c r="H160" s="206">
        <v>306.6</v>
      </c>
      <c r="I160" s="207"/>
      <c r="J160" s="205">
        <f t="shared" si="78"/>
        <v>1500</v>
      </c>
      <c r="K160" s="206">
        <v>1500</v>
      </c>
      <c r="L160" s="207"/>
      <c r="M160" s="205">
        <f t="shared" si="81"/>
        <v>1500</v>
      </c>
      <c r="N160" s="206">
        <v>1500</v>
      </c>
      <c r="O160" s="207">
        <v>0</v>
      </c>
      <c r="P160" s="177">
        <f t="shared" si="82"/>
        <v>0</v>
      </c>
      <c r="Q160" s="177">
        <f t="shared" si="83"/>
        <v>0</v>
      </c>
      <c r="R160" s="177">
        <f t="shared" si="84"/>
        <v>0</v>
      </c>
      <c r="S160" s="205">
        <f t="shared" si="79"/>
        <v>2000</v>
      </c>
      <c r="T160" s="206">
        <v>2000</v>
      </c>
      <c r="U160" s="207"/>
      <c r="V160" s="205">
        <f t="shared" si="80"/>
        <v>2000</v>
      </c>
      <c r="W160" s="206">
        <v>2000</v>
      </c>
      <c r="X160" s="207"/>
      <c r="Y160" s="187"/>
    </row>
    <row r="161" spans="1:25" ht="33" customHeight="1" thickBot="1">
      <c r="A161" s="130"/>
      <c r="B161" s="141"/>
      <c r="C161" s="131"/>
      <c r="D161" s="131"/>
      <c r="E161" s="221" t="s">
        <v>924</v>
      </c>
      <c r="F161" s="370" t="s">
        <v>266</v>
      </c>
      <c r="G161" s="205">
        <f t="shared" si="85"/>
        <v>0</v>
      </c>
      <c r="H161" s="206"/>
      <c r="I161" s="207"/>
      <c r="J161" s="205">
        <f t="shared" si="78"/>
        <v>0</v>
      </c>
      <c r="K161" s="206"/>
      <c r="L161" s="207"/>
      <c r="M161" s="205">
        <f t="shared" si="81"/>
        <v>0</v>
      </c>
      <c r="N161" s="206"/>
      <c r="O161" s="207"/>
      <c r="P161" s="177">
        <f t="shared" si="82"/>
        <v>0</v>
      </c>
      <c r="Q161" s="177">
        <f t="shared" si="83"/>
        <v>0</v>
      </c>
      <c r="R161" s="177">
        <f t="shared" si="84"/>
        <v>0</v>
      </c>
      <c r="S161" s="205">
        <f t="shared" si="79"/>
        <v>0</v>
      </c>
      <c r="T161" s="206"/>
      <c r="U161" s="207"/>
      <c r="V161" s="205">
        <f t="shared" si="80"/>
        <v>0</v>
      </c>
      <c r="W161" s="206"/>
      <c r="X161" s="207"/>
      <c r="Y161" s="187"/>
    </row>
    <row r="162" spans="1:25" ht="33" customHeight="1" thickBot="1">
      <c r="A162" s="130"/>
      <c r="B162" s="141"/>
      <c r="C162" s="131"/>
      <c r="D162" s="132"/>
      <c r="E162" s="224"/>
      <c r="F162" s="370" t="s">
        <v>268</v>
      </c>
      <c r="G162" s="205">
        <f t="shared" si="85"/>
        <v>994</v>
      </c>
      <c r="H162" s="206">
        <v>994</v>
      </c>
      <c r="I162" s="207"/>
      <c r="J162" s="205">
        <f t="shared" si="78"/>
        <v>2000</v>
      </c>
      <c r="K162" s="206">
        <v>2000</v>
      </c>
      <c r="L162" s="207"/>
      <c r="M162" s="205">
        <f t="shared" si="81"/>
        <v>2000</v>
      </c>
      <c r="N162" s="206">
        <v>2000</v>
      </c>
      <c r="O162" s="207"/>
      <c r="P162" s="177">
        <f t="shared" si="82"/>
        <v>0</v>
      </c>
      <c r="Q162" s="177">
        <f t="shared" si="83"/>
        <v>0</v>
      </c>
      <c r="R162" s="177">
        <f t="shared" si="84"/>
        <v>0</v>
      </c>
      <c r="S162" s="205">
        <f t="shared" si="79"/>
        <v>2000</v>
      </c>
      <c r="T162" s="206">
        <v>2000</v>
      </c>
      <c r="U162" s="207"/>
      <c r="V162" s="205">
        <f t="shared" si="80"/>
        <v>2000</v>
      </c>
      <c r="W162" s="206">
        <v>2000</v>
      </c>
      <c r="X162" s="207"/>
      <c r="Y162" s="187"/>
    </row>
    <row r="163" spans="1:25" ht="19.5" customHeight="1" thickBot="1">
      <c r="A163" s="130"/>
      <c r="B163" s="141"/>
      <c r="C163" s="131"/>
      <c r="D163" s="132"/>
      <c r="E163" s="224" t="s">
        <v>923</v>
      </c>
      <c r="F163" s="370" t="s">
        <v>270</v>
      </c>
      <c r="G163" s="205">
        <f t="shared" si="85"/>
        <v>0</v>
      </c>
      <c r="H163" s="206"/>
      <c r="I163" s="207"/>
      <c r="J163" s="205">
        <f t="shared" si="78"/>
        <v>500</v>
      </c>
      <c r="K163" s="206">
        <v>500</v>
      </c>
      <c r="L163" s="207"/>
      <c r="M163" s="205">
        <f t="shared" si="81"/>
        <v>500</v>
      </c>
      <c r="N163" s="206">
        <v>500</v>
      </c>
      <c r="O163" s="207"/>
      <c r="P163" s="177">
        <f t="shared" si="82"/>
        <v>0</v>
      </c>
      <c r="Q163" s="177">
        <f t="shared" si="83"/>
        <v>0</v>
      </c>
      <c r="R163" s="177">
        <f t="shared" si="84"/>
        <v>0</v>
      </c>
      <c r="S163" s="205">
        <f t="shared" si="79"/>
        <v>500</v>
      </c>
      <c r="T163" s="206">
        <v>500</v>
      </c>
      <c r="U163" s="207"/>
      <c r="V163" s="205">
        <f t="shared" si="80"/>
        <v>500</v>
      </c>
      <c r="W163" s="206">
        <v>500</v>
      </c>
      <c r="X163" s="207"/>
      <c r="Y163" s="187"/>
    </row>
    <row r="164" spans="1:25" ht="19.5" customHeight="1" thickBot="1">
      <c r="A164" s="130"/>
      <c r="B164" s="141"/>
      <c r="C164" s="131"/>
      <c r="D164" s="132"/>
      <c r="E164" s="224"/>
      <c r="F164" s="370" t="s">
        <v>287</v>
      </c>
      <c r="G164" s="205">
        <f t="shared" si="85"/>
        <v>3764.6</v>
      </c>
      <c r="H164" s="206"/>
      <c r="I164" s="210">
        <v>3764.6</v>
      </c>
      <c r="J164" s="205">
        <f t="shared" si="78"/>
        <v>1500</v>
      </c>
      <c r="K164" s="206"/>
      <c r="L164" s="210">
        <v>1500</v>
      </c>
      <c r="M164" s="205">
        <f t="shared" si="81"/>
        <v>1500</v>
      </c>
      <c r="N164" s="206"/>
      <c r="O164" s="210">
        <v>1500</v>
      </c>
      <c r="P164" s="177">
        <f t="shared" si="82"/>
        <v>0</v>
      </c>
      <c r="Q164" s="177">
        <f t="shared" si="83"/>
        <v>0</v>
      </c>
      <c r="R164" s="177">
        <f t="shared" si="84"/>
        <v>0</v>
      </c>
      <c r="S164" s="205">
        <f t="shared" si="79"/>
        <v>40000</v>
      </c>
      <c r="T164" s="206"/>
      <c r="U164" s="210">
        <v>40000</v>
      </c>
      <c r="V164" s="205">
        <f t="shared" si="80"/>
        <v>40000</v>
      </c>
      <c r="W164" s="206"/>
      <c r="X164" s="210">
        <v>40000</v>
      </c>
      <c r="Y164" s="187"/>
    </row>
    <row r="165" spans="1:25" ht="30" customHeight="1" thickBot="1">
      <c r="A165" s="130"/>
      <c r="B165" s="141"/>
      <c r="C165" s="131"/>
      <c r="D165" s="132"/>
      <c r="E165" s="225"/>
      <c r="F165" s="370" t="s">
        <v>288</v>
      </c>
      <c r="G165" s="205">
        <f t="shared" si="85"/>
        <v>53290</v>
      </c>
      <c r="H165" s="206"/>
      <c r="I165" s="186">
        <v>53290</v>
      </c>
      <c r="J165" s="205">
        <f t="shared" si="78"/>
        <v>15000</v>
      </c>
      <c r="K165" s="206"/>
      <c r="L165" s="186">
        <v>15000</v>
      </c>
      <c r="M165" s="205">
        <f t="shared" si="81"/>
        <v>15000</v>
      </c>
      <c r="N165" s="206"/>
      <c r="O165" s="186">
        <v>15000</v>
      </c>
      <c r="P165" s="177">
        <f t="shared" si="82"/>
        <v>0</v>
      </c>
      <c r="Q165" s="177">
        <f t="shared" si="83"/>
        <v>0</v>
      </c>
      <c r="R165" s="177">
        <f t="shared" si="84"/>
        <v>0</v>
      </c>
      <c r="S165" s="205">
        <f t="shared" si="79"/>
        <v>1000</v>
      </c>
      <c r="T165" s="206"/>
      <c r="U165" s="186">
        <v>1000</v>
      </c>
      <c r="V165" s="205">
        <f t="shared" si="80"/>
        <v>1000</v>
      </c>
      <c r="W165" s="206"/>
      <c r="X165" s="186">
        <v>1000</v>
      </c>
      <c r="Y165" s="187"/>
    </row>
    <row r="166" spans="1:25" ht="28.5" customHeight="1" thickBot="1">
      <c r="A166" s="130"/>
      <c r="B166" s="141"/>
      <c r="C166" s="131"/>
      <c r="D166" s="132"/>
      <c r="E166" s="201"/>
      <c r="F166" s="370">
        <v>5134</v>
      </c>
      <c r="G166" s="205">
        <f t="shared" si="85"/>
        <v>213.2</v>
      </c>
      <c r="H166" s="206"/>
      <c r="I166" s="207">
        <v>213.2</v>
      </c>
      <c r="J166" s="205">
        <f t="shared" si="78"/>
        <v>3000</v>
      </c>
      <c r="K166" s="206"/>
      <c r="L166" s="207">
        <v>3000</v>
      </c>
      <c r="M166" s="205">
        <f t="shared" si="81"/>
        <v>3000</v>
      </c>
      <c r="N166" s="206"/>
      <c r="O166" s="207">
        <v>3000</v>
      </c>
      <c r="P166" s="177">
        <f t="shared" si="82"/>
        <v>0</v>
      </c>
      <c r="Q166" s="177">
        <f t="shared" si="83"/>
        <v>0</v>
      </c>
      <c r="R166" s="177">
        <f t="shared" si="84"/>
        <v>0</v>
      </c>
      <c r="S166" s="205">
        <f t="shared" si="79"/>
        <v>1000</v>
      </c>
      <c r="T166" s="206"/>
      <c r="U166" s="207">
        <v>1000</v>
      </c>
      <c r="V166" s="205">
        <f t="shared" si="80"/>
        <v>1000</v>
      </c>
      <c r="W166" s="206"/>
      <c r="X166" s="207">
        <v>1000</v>
      </c>
      <c r="Y166" s="187"/>
    </row>
    <row r="167" spans="1:25" ht="17.25" customHeight="1" thickBot="1">
      <c r="A167" s="130">
        <v>2422</v>
      </c>
      <c r="B167" s="141" t="s">
        <v>202</v>
      </c>
      <c r="C167" s="131">
        <v>2</v>
      </c>
      <c r="D167" s="132">
        <v>2</v>
      </c>
      <c r="E167" s="182" t="s">
        <v>812</v>
      </c>
      <c r="F167" s="183">
        <v>5129</v>
      </c>
      <c r="G167" s="205">
        <f t="shared" si="85"/>
        <v>0</v>
      </c>
      <c r="H167" s="206"/>
      <c r="I167" s="207"/>
      <c r="J167" s="205">
        <f t="shared" si="78"/>
        <v>1000</v>
      </c>
      <c r="K167" s="206"/>
      <c r="L167" s="207">
        <v>1000</v>
      </c>
      <c r="M167" s="205">
        <f>SUM(N167:O167)</f>
        <v>1000</v>
      </c>
      <c r="N167" s="206"/>
      <c r="O167" s="207">
        <v>1000</v>
      </c>
      <c r="P167" s="177">
        <f t="shared" si="82"/>
        <v>0</v>
      </c>
      <c r="Q167" s="177">
        <f t="shared" si="83"/>
        <v>0</v>
      </c>
      <c r="R167" s="177">
        <f t="shared" si="84"/>
        <v>0</v>
      </c>
      <c r="S167" s="205">
        <f t="shared" si="79"/>
        <v>0</v>
      </c>
      <c r="T167" s="206"/>
      <c r="U167" s="207"/>
      <c r="V167" s="205">
        <f t="shared" si="80"/>
        <v>0</v>
      </c>
      <c r="W167" s="206"/>
      <c r="X167" s="207"/>
      <c r="Y167" s="187"/>
    </row>
    <row r="168" spans="1:25" ht="21" customHeight="1" thickBot="1">
      <c r="A168" s="130">
        <v>2423</v>
      </c>
      <c r="B168" s="141" t="s">
        <v>202</v>
      </c>
      <c r="C168" s="131">
        <v>2</v>
      </c>
      <c r="D168" s="132">
        <v>3</v>
      </c>
      <c r="E168" s="182" t="s">
        <v>813</v>
      </c>
      <c r="F168" s="183"/>
      <c r="G168" s="205">
        <f t="shared" si="85"/>
        <v>0</v>
      </c>
      <c r="H168" s="206"/>
      <c r="I168" s="207"/>
      <c r="J168" s="205">
        <f t="shared" si="78"/>
        <v>0</v>
      </c>
      <c r="K168" s="206"/>
      <c r="L168" s="207"/>
      <c r="M168" s="205">
        <f>SUM(N168:O168)</f>
        <v>0</v>
      </c>
      <c r="N168" s="206"/>
      <c r="O168" s="207"/>
      <c r="P168" s="177">
        <f t="shared" si="82"/>
        <v>0</v>
      </c>
      <c r="Q168" s="177">
        <f t="shared" si="83"/>
        <v>0</v>
      </c>
      <c r="R168" s="177">
        <f t="shared" si="84"/>
        <v>0</v>
      </c>
      <c r="S168" s="205">
        <f t="shared" si="79"/>
        <v>0</v>
      </c>
      <c r="T168" s="206"/>
      <c r="U168" s="207"/>
      <c r="V168" s="205">
        <f t="shared" si="80"/>
        <v>0</v>
      </c>
      <c r="W168" s="206"/>
      <c r="X168" s="207"/>
      <c r="Y168" s="187"/>
    </row>
    <row r="169" spans="1:25" ht="16.5" thickBot="1">
      <c r="A169" s="130">
        <v>2424</v>
      </c>
      <c r="B169" s="141" t="s">
        <v>202</v>
      </c>
      <c r="C169" s="131">
        <v>2</v>
      </c>
      <c r="D169" s="132">
        <v>4</v>
      </c>
      <c r="E169" s="182" t="s">
        <v>206</v>
      </c>
      <c r="F169" s="183"/>
      <c r="G169" s="205">
        <f t="shared" si="85"/>
        <v>0</v>
      </c>
      <c r="H169" s="195"/>
      <c r="I169" s="196"/>
      <c r="J169" s="205">
        <f t="shared" si="78"/>
        <v>0</v>
      </c>
      <c r="K169" s="195"/>
      <c r="L169" s="196"/>
      <c r="M169" s="205">
        <f>SUM(N169:O169)</f>
        <v>0</v>
      </c>
      <c r="N169" s="195"/>
      <c r="O169" s="196"/>
      <c r="P169" s="177">
        <f t="shared" si="82"/>
        <v>0</v>
      </c>
      <c r="Q169" s="177">
        <f t="shared" si="83"/>
        <v>0</v>
      </c>
      <c r="R169" s="177">
        <f t="shared" si="84"/>
        <v>0</v>
      </c>
      <c r="S169" s="218">
        <f t="shared" si="79"/>
        <v>0</v>
      </c>
      <c r="T169" s="190">
        <f>SUM(T171:T176)</f>
        <v>0</v>
      </c>
      <c r="U169" s="190">
        <f>SUM(U171:U176)</f>
        <v>0</v>
      </c>
      <c r="V169" s="218">
        <f t="shared" si="80"/>
        <v>0</v>
      </c>
      <c r="W169" s="190">
        <f>SUM(W171:W176)</f>
        <v>0</v>
      </c>
      <c r="X169" s="190">
        <f>SUM(X171:X176)</f>
        <v>0</v>
      </c>
      <c r="Y169" s="187"/>
    </row>
    <row r="170" spans="1:25" ht="14.25" customHeight="1" thickBot="1">
      <c r="A170" s="144">
        <v>2430</v>
      </c>
      <c r="B170" s="145" t="s">
        <v>202</v>
      </c>
      <c r="C170" s="142">
        <v>3</v>
      </c>
      <c r="D170" s="143">
        <v>0</v>
      </c>
      <c r="E170" s="188" t="s">
        <v>207</v>
      </c>
      <c r="F170" s="173"/>
      <c r="G170" s="218">
        <f>SUM(H170:I170)</f>
        <v>0</v>
      </c>
      <c r="H170" s="190">
        <f>SUM(H172:H177)</f>
        <v>0</v>
      </c>
      <c r="I170" s="190">
        <f>SUM(I172:I177)</f>
        <v>0</v>
      </c>
      <c r="J170" s="218">
        <f t="shared" si="78"/>
        <v>0</v>
      </c>
      <c r="K170" s="190">
        <f>SUM(K172:K177)</f>
        <v>0</v>
      </c>
      <c r="L170" s="190">
        <f>SUM(L172:L177)</f>
        <v>0</v>
      </c>
      <c r="M170" s="218">
        <f>SUM(N170:O170)</f>
        <v>0</v>
      </c>
      <c r="N170" s="190">
        <f>SUM(N172:N177)</f>
        <v>0</v>
      </c>
      <c r="O170" s="190">
        <f>SUM(O172:O177)</f>
        <v>0</v>
      </c>
      <c r="P170" s="177">
        <f t="shared" si="82"/>
        <v>0</v>
      </c>
      <c r="Q170" s="177">
        <f t="shared" si="83"/>
        <v>0</v>
      </c>
      <c r="R170" s="177">
        <f t="shared" si="84"/>
        <v>0</v>
      </c>
      <c r="S170" s="184"/>
      <c r="T170" s="185"/>
      <c r="U170" s="186"/>
      <c r="V170" s="184"/>
      <c r="W170" s="185"/>
      <c r="X170" s="186"/>
      <c r="Y170" s="187"/>
    </row>
    <row r="171" spans="1:25" s="133" customFormat="1" ht="13.5" customHeight="1" thickBot="1">
      <c r="A171" s="130"/>
      <c r="B171" s="126"/>
      <c r="C171" s="131"/>
      <c r="D171" s="132"/>
      <c r="E171" s="182" t="s">
        <v>192</v>
      </c>
      <c r="F171" s="183"/>
      <c r="G171" s="184"/>
      <c r="H171" s="185"/>
      <c r="I171" s="186"/>
      <c r="J171" s="184"/>
      <c r="K171" s="185"/>
      <c r="L171" s="186"/>
      <c r="M171" s="184"/>
      <c r="N171" s="185"/>
      <c r="O171" s="186"/>
      <c r="P171" s="177">
        <f t="shared" si="82"/>
        <v>0</v>
      </c>
      <c r="Q171" s="177">
        <f t="shared" si="83"/>
        <v>0</v>
      </c>
      <c r="R171" s="177">
        <f t="shared" si="84"/>
        <v>0</v>
      </c>
      <c r="S171" s="205">
        <f aca="true" t="shared" si="86" ref="S171:S176">SUM(T171:U171)</f>
        <v>0</v>
      </c>
      <c r="T171" s="185"/>
      <c r="U171" s="186"/>
      <c r="V171" s="205">
        <f aca="true" t="shared" si="87" ref="V171:V176">SUM(W171:X171)</f>
        <v>0</v>
      </c>
      <c r="W171" s="185"/>
      <c r="X171" s="186"/>
      <c r="Y171" s="192"/>
    </row>
    <row r="172" spans="1:25" ht="21.75" customHeight="1" thickBot="1">
      <c r="A172" s="130">
        <v>2431</v>
      </c>
      <c r="B172" s="141" t="s">
        <v>202</v>
      </c>
      <c r="C172" s="131">
        <v>3</v>
      </c>
      <c r="D172" s="132">
        <v>1</v>
      </c>
      <c r="E172" s="182" t="s">
        <v>814</v>
      </c>
      <c r="F172" s="183"/>
      <c r="G172" s="205">
        <f aca="true" t="shared" si="88" ref="G172:G177">SUM(H172:I172)</f>
        <v>0</v>
      </c>
      <c r="H172" s="185"/>
      <c r="I172" s="186"/>
      <c r="J172" s="205">
        <f aca="true" t="shared" si="89" ref="J172:J177">SUM(K172:L172)</f>
        <v>0</v>
      </c>
      <c r="K172" s="185"/>
      <c r="L172" s="186"/>
      <c r="M172" s="205">
        <f aca="true" t="shared" si="90" ref="M172:M177">SUM(N172:O172)</f>
        <v>0</v>
      </c>
      <c r="N172" s="185"/>
      <c r="O172" s="186"/>
      <c r="P172" s="177">
        <f t="shared" si="82"/>
        <v>0</v>
      </c>
      <c r="Q172" s="177">
        <f t="shared" si="83"/>
        <v>0</v>
      </c>
      <c r="R172" s="177">
        <f t="shared" si="84"/>
        <v>0</v>
      </c>
      <c r="S172" s="205">
        <f t="shared" si="86"/>
        <v>0</v>
      </c>
      <c r="T172" s="185"/>
      <c r="U172" s="208"/>
      <c r="V172" s="205">
        <f t="shared" si="87"/>
        <v>0</v>
      </c>
      <c r="W172" s="185"/>
      <c r="X172" s="208"/>
      <c r="Y172" s="187"/>
    </row>
    <row r="173" spans="1:25" ht="15" customHeight="1" thickBot="1">
      <c r="A173" s="130">
        <v>2432</v>
      </c>
      <c r="B173" s="141" t="s">
        <v>202</v>
      </c>
      <c r="C173" s="131">
        <v>3</v>
      </c>
      <c r="D173" s="132">
        <v>2</v>
      </c>
      <c r="E173" s="182" t="s">
        <v>815</v>
      </c>
      <c r="F173" s="183"/>
      <c r="G173" s="205">
        <f>SUM(H173:I173)</f>
        <v>0</v>
      </c>
      <c r="H173" s="185"/>
      <c r="I173" s="208"/>
      <c r="J173" s="205">
        <f t="shared" si="89"/>
        <v>0</v>
      </c>
      <c r="K173" s="185"/>
      <c r="L173" s="208"/>
      <c r="M173" s="205">
        <f t="shared" si="90"/>
        <v>0</v>
      </c>
      <c r="N173" s="185"/>
      <c r="O173" s="208"/>
      <c r="P173" s="177">
        <f t="shared" si="82"/>
        <v>0</v>
      </c>
      <c r="Q173" s="177">
        <f t="shared" si="83"/>
        <v>0</v>
      </c>
      <c r="R173" s="177">
        <f t="shared" si="84"/>
        <v>0</v>
      </c>
      <c r="S173" s="205">
        <f t="shared" si="86"/>
        <v>0</v>
      </c>
      <c r="T173" s="185"/>
      <c r="U173" s="186"/>
      <c r="V173" s="205">
        <f t="shared" si="87"/>
        <v>0</v>
      </c>
      <c r="W173" s="185"/>
      <c r="X173" s="186"/>
      <c r="Y173" s="187"/>
    </row>
    <row r="174" spans="1:25" ht="15" customHeight="1" thickBot="1">
      <c r="A174" s="130">
        <v>2433</v>
      </c>
      <c r="B174" s="141" t="s">
        <v>202</v>
      </c>
      <c r="C174" s="131">
        <v>3</v>
      </c>
      <c r="D174" s="132">
        <v>3</v>
      </c>
      <c r="E174" s="182" t="s">
        <v>816</v>
      </c>
      <c r="F174" s="183"/>
      <c r="G174" s="205">
        <f t="shared" si="88"/>
        <v>0</v>
      </c>
      <c r="H174" s="185"/>
      <c r="I174" s="186"/>
      <c r="J174" s="205">
        <f t="shared" si="89"/>
        <v>0</v>
      </c>
      <c r="K174" s="185"/>
      <c r="L174" s="186"/>
      <c r="M174" s="205">
        <f t="shared" si="90"/>
        <v>0</v>
      </c>
      <c r="N174" s="185"/>
      <c r="O174" s="186"/>
      <c r="P174" s="177">
        <f t="shared" si="82"/>
        <v>0</v>
      </c>
      <c r="Q174" s="177">
        <f t="shared" si="83"/>
        <v>0</v>
      </c>
      <c r="R174" s="177">
        <f t="shared" si="84"/>
        <v>0</v>
      </c>
      <c r="S174" s="205">
        <f t="shared" si="86"/>
        <v>0</v>
      </c>
      <c r="T174" s="185"/>
      <c r="U174" s="186"/>
      <c r="V174" s="205">
        <f t="shared" si="87"/>
        <v>0</v>
      </c>
      <c r="W174" s="185"/>
      <c r="X174" s="186"/>
      <c r="Y174" s="187"/>
    </row>
    <row r="175" spans="1:25" ht="21" customHeight="1" thickBot="1">
      <c r="A175" s="130">
        <v>2434</v>
      </c>
      <c r="B175" s="141" t="s">
        <v>202</v>
      </c>
      <c r="C175" s="131">
        <v>3</v>
      </c>
      <c r="D175" s="132">
        <v>4</v>
      </c>
      <c r="E175" s="182" t="s">
        <v>817</v>
      </c>
      <c r="F175" s="183"/>
      <c r="G175" s="205">
        <f t="shared" si="88"/>
        <v>0</v>
      </c>
      <c r="H175" s="185"/>
      <c r="I175" s="186"/>
      <c r="J175" s="205">
        <f t="shared" si="89"/>
        <v>0</v>
      </c>
      <c r="K175" s="185"/>
      <c r="L175" s="186"/>
      <c r="M175" s="205">
        <f t="shared" si="90"/>
        <v>0</v>
      </c>
      <c r="N175" s="185"/>
      <c r="O175" s="186"/>
      <c r="P175" s="177">
        <f t="shared" si="82"/>
        <v>0</v>
      </c>
      <c r="Q175" s="177">
        <f t="shared" si="83"/>
        <v>0</v>
      </c>
      <c r="R175" s="177">
        <f t="shared" si="84"/>
        <v>0</v>
      </c>
      <c r="S175" s="205">
        <f t="shared" si="86"/>
        <v>0</v>
      </c>
      <c r="T175" s="185"/>
      <c r="U175" s="186"/>
      <c r="V175" s="205">
        <f t="shared" si="87"/>
        <v>0</v>
      </c>
      <c r="W175" s="185"/>
      <c r="X175" s="186"/>
      <c r="Y175" s="187"/>
    </row>
    <row r="176" spans="1:25" ht="15" customHeight="1" thickBot="1">
      <c r="A176" s="130">
        <v>2435</v>
      </c>
      <c r="B176" s="141" t="s">
        <v>202</v>
      </c>
      <c r="C176" s="131">
        <v>3</v>
      </c>
      <c r="D176" s="132">
        <v>5</v>
      </c>
      <c r="E176" s="182" t="s">
        <v>818</v>
      </c>
      <c r="F176" s="183"/>
      <c r="G176" s="205">
        <f t="shared" si="88"/>
        <v>0</v>
      </c>
      <c r="H176" s="185"/>
      <c r="I176" s="186"/>
      <c r="J176" s="205">
        <f t="shared" si="89"/>
        <v>0</v>
      </c>
      <c r="K176" s="185"/>
      <c r="L176" s="186"/>
      <c r="M176" s="205">
        <f t="shared" si="90"/>
        <v>0</v>
      </c>
      <c r="N176" s="185"/>
      <c r="O176" s="186"/>
      <c r="P176" s="177">
        <f t="shared" si="82"/>
        <v>0</v>
      </c>
      <c r="Q176" s="177">
        <f t="shared" si="83"/>
        <v>0</v>
      </c>
      <c r="R176" s="177">
        <f t="shared" si="84"/>
        <v>0</v>
      </c>
      <c r="S176" s="205">
        <f t="shared" si="86"/>
        <v>0</v>
      </c>
      <c r="T176" s="185"/>
      <c r="U176" s="186"/>
      <c r="V176" s="205">
        <f t="shared" si="87"/>
        <v>0</v>
      </c>
      <c r="W176" s="185"/>
      <c r="X176" s="186"/>
      <c r="Y176" s="187"/>
    </row>
    <row r="177" spans="1:25" ht="16.5" customHeight="1" thickBot="1">
      <c r="A177" s="130">
        <v>2436</v>
      </c>
      <c r="B177" s="141" t="s">
        <v>202</v>
      </c>
      <c r="C177" s="131">
        <v>3</v>
      </c>
      <c r="D177" s="132">
        <v>6</v>
      </c>
      <c r="E177" s="182" t="s">
        <v>819</v>
      </c>
      <c r="F177" s="183"/>
      <c r="G177" s="205">
        <f t="shared" si="88"/>
        <v>0</v>
      </c>
      <c r="H177" s="185"/>
      <c r="I177" s="186"/>
      <c r="J177" s="205">
        <f t="shared" si="89"/>
        <v>0</v>
      </c>
      <c r="K177" s="185"/>
      <c r="L177" s="186"/>
      <c r="M177" s="205">
        <f t="shared" si="90"/>
        <v>0</v>
      </c>
      <c r="N177" s="185"/>
      <c r="O177" s="186"/>
      <c r="P177" s="177">
        <f t="shared" si="82"/>
        <v>0</v>
      </c>
      <c r="Q177" s="177">
        <f t="shared" si="83"/>
        <v>0</v>
      </c>
      <c r="R177" s="177">
        <f t="shared" si="84"/>
        <v>0</v>
      </c>
      <c r="S177" s="189">
        <f aca="true" t="shared" si="91" ref="S177:X177">SUM(S179:S181)</f>
        <v>0</v>
      </c>
      <c r="T177" s="190">
        <f t="shared" si="91"/>
        <v>0</v>
      </c>
      <c r="U177" s="191">
        <f t="shared" si="91"/>
        <v>0</v>
      </c>
      <c r="V177" s="189">
        <f t="shared" si="91"/>
        <v>0</v>
      </c>
      <c r="W177" s="190">
        <f t="shared" si="91"/>
        <v>0</v>
      </c>
      <c r="X177" s="191">
        <f t="shared" si="91"/>
        <v>0</v>
      </c>
      <c r="Y177" s="187"/>
    </row>
    <row r="178" spans="1:25" ht="39" customHeight="1">
      <c r="A178" s="144">
        <v>2440</v>
      </c>
      <c r="B178" s="145" t="s">
        <v>202</v>
      </c>
      <c r="C178" s="142">
        <v>4</v>
      </c>
      <c r="D178" s="143">
        <v>0</v>
      </c>
      <c r="E178" s="188" t="s">
        <v>820</v>
      </c>
      <c r="F178" s="173"/>
      <c r="G178" s="189">
        <f aca="true" t="shared" si="92" ref="G178:O178">SUM(G180:G182)</f>
        <v>0</v>
      </c>
      <c r="H178" s="190">
        <f t="shared" si="92"/>
        <v>0</v>
      </c>
      <c r="I178" s="191">
        <f t="shared" si="92"/>
        <v>0</v>
      </c>
      <c r="J178" s="189">
        <f t="shared" si="92"/>
        <v>0</v>
      </c>
      <c r="K178" s="190">
        <f t="shared" si="92"/>
        <v>0</v>
      </c>
      <c r="L178" s="191">
        <f t="shared" si="92"/>
        <v>0</v>
      </c>
      <c r="M178" s="189">
        <f t="shared" si="92"/>
        <v>0</v>
      </c>
      <c r="N178" s="190">
        <f t="shared" si="92"/>
        <v>0</v>
      </c>
      <c r="O178" s="191">
        <f t="shared" si="92"/>
        <v>0</v>
      </c>
      <c r="P178" s="177">
        <f>M178-J178</f>
        <v>0</v>
      </c>
      <c r="Q178" s="177">
        <f>N178-K178</f>
        <v>0</v>
      </c>
      <c r="R178" s="177">
        <f>O178-L178</f>
        <v>0</v>
      </c>
      <c r="S178" s="189">
        <f aca="true" t="shared" si="93" ref="S178:X178">SUM(S180:S182)</f>
        <v>0</v>
      </c>
      <c r="T178" s="190">
        <f t="shared" si="93"/>
        <v>0</v>
      </c>
      <c r="U178" s="191">
        <f t="shared" si="93"/>
        <v>0</v>
      </c>
      <c r="V178" s="189">
        <f t="shared" si="93"/>
        <v>0</v>
      </c>
      <c r="W178" s="190">
        <f t="shared" si="93"/>
        <v>0</v>
      </c>
      <c r="X178" s="191">
        <f t="shared" si="93"/>
        <v>0</v>
      </c>
      <c r="Y178" s="187"/>
    </row>
    <row r="179" spans="1:25" s="133" customFormat="1" ht="14.25" customHeight="1">
      <c r="A179" s="130"/>
      <c r="B179" s="126"/>
      <c r="C179" s="131"/>
      <c r="D179" s="132"/>
      <c r="E179" s="182" t="s">
        <v>192</v>
      </c>
      <c r="F179" s="183"/>
      <c r="G179" s="184"/>
      <c r="H179" s="185"/>
      <c r="I179" s="186"/>
      <c r="J179" s="184"/>
      <c r="K179" s="185"/>
      <c r="L179" s="186"/>
      <c r="M179" s="184"/>
      <c r="N179" s="185"/>
      <c r="O179" s="186"/>
      <c r="P179" s="177"/>
      <c r="Q179" s="177"/>
      <c r="R179" s="177"/>
      <c r="S179" s="184"/>
      <c r="T179" s="185"/>
      <c r="U179" s="186"/>
      <c r="V179" s="184"/>
      <c r="W179" s="185"/>
      <c r="X179" s="186"/>
      <c r="Y179" s="192"/>
    </row>
    <row r="180" spans="1:25" ht="34.5" customHeight="1" thickBot="1">
      <c r="A180" s="130">
        <v>2441</v>
      </c>
      <c r="B180" s="141" t="s">
        <v>202</v>
      </c>
      <c r="C180" s="131">
        <v>4</v>
      </c>
      <c r="D180" s="132">
        <v>1</v>
      </c>
      <c r="E180" s="182" t="s">
        <v>821</v>
      </c>
      <c r="F180" s="183"/>
      <c r="G180" s="205">
        <f>SUM(H180:I180)</f>
        <v>0</v>
      </c>
      <c r="H180" s="185"/>
      <c r="I180" s="186"/>
      <c r="J180" s="205">
        <f>SUM(K180:L180)</f>
        <v>0</v>
      </c>
      <c r="K180" s="185"/>
      <c r="L180" s="186"/>
      <c r="M180" s="205">
        <f>SUM(N180:O180)</f>
        <v>0</v>
      </c>
      <c r="N180" s="185"/>
      <c r="O180" s="186"/>
      <c r="P180" s="177">
        <f aca="true" t="shared" si="94" ref="P180:R183">M180-J180</f>
        <v>0</v>
      </c>
      <c r="Q180" s="177">
        <f t="shared" si="94"/>
        <v>0</v>
      </c>
      <c r="R180" s="177">
        <f t="shared" si="94"/>
        <v>0</v>
      </c>
      <c r="S180" s="205">
        <f>SUM(T180:U180)</f>
        <v>0</v>
      </c>
      <c r="T180" s="185"/>
      <c r="U180" s="186"/>
      <c r="V180" s="205">
        <f>SUM(W180:X180)</f>
        <v>0</v>
      </c>
      <c r="W180" s="185"/>
      <c r="X180" s="186"/>
      <c r="Y180" s="187"/>
    </row>
    <row r="181" spans="1:25" ht="20.25" customHeight="1" thickBot="1">
      <c r="A181" s="130">
        <v>2442</v>
      </c>
      <c r="B181" s="141" t="s">
        <v>202</v>
      </c>
      <c r="C181" s="131">
        <v>4</v>
      </c>
      <c r="D181" s="132">
        <v>2</v>
      </c>
      <c r="E181" s="182" t="s">
        <v>822</v>
      </c>
      <c r="F181" s="183"/>
      <c r="G181" s="205">
        <f>SUM(H181:I181)</f>
        <v>0</v>
      </c>
      <c r="H181" s="185"/>
      <c r="I181" s="186"/>
      <c r="J181" s="205">
        <f>SUM(K181:L181)</f>
        <v>0</v>
      </c>
      <c r="K181" s="185"/>
      <c r="L181" s="186"/>
      <c r="M181" s="205">
        <f>SUM(N181:O181)</f>
        <v>0</v>
      </c>
      <c r="N181" s="185"/>
      <c r="O181" s="186"/>
      <c r="P181" s="177">
        <f t="shared" si="94"/>
        <v>0</v>
      </c>
      <c r="Q181" s="177">
        <f t="shared" si="94"/>
        <v>0</v>
      </c>
      <c r="R181" s="177">
        <f t="shared" si="94"/>
        <v>0</v>
      </c>
      <c r="S181" s="205">
        <f>SUM(T181:U181)</f>
        <v>0</v>
      </c>
      <c r="T181" s="185"/>
      <c r="U181" s="186"/>
      <c r="V181" s="205">
        <f>SUM(W181:X181)</f>
        <v>0</v>
      </c>
      <c r="W181" s="185"/>
      <c r="X181" s="186"/>
      <c r="Y181" s="187"/>
    </row>
    <row r="182" spans="1:25" ht="15" customHeight="1" thickBot="1">
      <c r="A182" s="130">
        <v>2443</v>
      </c>
      <c r="B182" s="141" t="s">
        <v>202</v>
      </c>
      <c r="C182" s="131">
        <v>4</v>
      </c>
      <c r="D182" s="132">
        <v>3</v>
      </c>
      <c r="E182" s="182" t="s">
        <v>823</v>
      </c>
      <c r="F182" s="183"/>
      <c r="G182" s="205">
        <f>SUM(H182:I182)</f>
        <v>0</v>
      </c>
      <c r="H182" s="185"/>
      <c r="I182" s="186"/>
      <c r="J182" s="205">
        <f>SUM(K182:L182)</f>
        <v>0</v>
      </c>
      <c r="K182" s="185"/>
      <c r="L182" s="186"/>
      <c r="M182" s="205">
        <f>SUM(N182:O182)</f>
        <v>0</v>
      </c>
      <c r="N182" s="185"/>
      <c r="O182" s="186"/>
      <c r="P182" s="177">
        <f t="shared" si="94"/>
        <v>0</v>
      </c>
      <c r="Q182" s="177">
        <f t="shared" si="94"/>
        <v>0</v>
      </c>
      <c r="R182" s="177">
        <f t="shared" si="94"/>
        <v>0</v>
      </c>
      <c r="S182" s="205">
        <f>SUM(T182:U182)</f>
        <v>0</v>
      </c>
      <c r="T182" s="185"/>
      <c r="U182" s="186"/>
      <c r="V182" s="205">
        <f>SUM(W182:X182)</f>
        <v>0</v>
      </c>
      <c r="W182" s="185"/>
      <c r="X182" s="186"/>
      <c r="Y182" s="187"/>
    </row>
    <row r="183" spans="1:25" ht="16.5" customHeight="1">
      <c r="A183" s="144">
        <v>2450</v>
      </c>
      <c r="B183" s="145" t="s">
        <v>202</v>
      </c>
      <c r="C183" s="142">
        <v>5</v>
      </c>
      <c r="D183" s="143">
        <v>0</v>
      </c>
      <c r="E183" s="188" t="s">
        <v>208</v>
      </c>
      <c r="F183" s="173"/>
      <c r="G183" s="189">
        <f>SUM(H183:I183)</f>
        <v>182406.69999999998</v>
      </c>
      <c r="H183" s="190">
        <f>SUM(H185+H195+H196+H197+H198)</f>
        <v>6495</v>
      </c>
      <c r="I183" s="190">
        <f>SUM(I185+I195+I196+I197+I198)</f>
        <v>175911.69999999998</v>
      </c>
      <c r="J183" s="189">
        <f>SUM(K183:L183)</f>
        <v>50830</v>
      </c>
      <c r="K183" s="190">
        <f>SUM(K185+K195+K196+K197+K198)</f>
        <v>6800</v>
      </c>
      <c r="L183" s="190">
        <f>SUM(L185+L195+L196+L197+L198)</f>
        <v>44030</v>
      </c>
      <c r="M183" s="189">
        <f>SUM(N183:O183)</f>
        <v>155330</v>
      </c>
      <c r="N183" s="190">
        <f>SUM(N185+N195+N196+N197+N198)</f>
        <v>6800</v>
      </c>
      <c r="O183" s="190">
        <f>SUM(O185+O195+O196+O197+O198)</f>
        <v>148530</v>
      </c>
      <c r="P183" s="177">
        <f t="shared" si="94"/>
        <v>104500</v>
      </c>
      <c r="Q183" s="177">
        <f t="shared" si="94"/>
        <v>0</v>
      </c>
      <c r="R183" s="177">
        <f t="shared" si="94"/>
        <v>104500</v>
      </c>
      <c r="S183" s="189">
        <f>SUM(T183:U183)</f>
        <v>171950.3</v>
      </c>
      <c r="T183" s="190">
        <f>SUM(T185+T195+T196+T197+T198)</f>
        <v>14278.3</v>
      </c>
      <c r="U183" s="190">
        <f>SUM(U185+U195+U196+U197+U198)</f>
        <v>157672</v>
      </c>
      <c r="V183" s="189">
        <f>SUM(W183:X183)</f>
        <v>171950.3</v>
      </c>
      <c r="W183" s="190">
        <f>SUM(W185+W195+W196+W197+W198)</f>
        <v>14278.3</v>
      </c>
      <c r="X183" s="190">
        <f>SUM(X185+X195+X196+X197+X198)</f>
        <v>157672</v>
      </c>
      <c r="Y183" s="187"/>
    </row>
    <row r="184" spans="1:25" s="133" customFormat="1" ht="15" customHeight="1">
      <c r="A184" s="130"/>
      <c r="B184" s="126"/>
      <c r="C184" s="131"/>
      <c r="D184" s="132"/>
      <c r="E184" s="182" t="s">
        <v>192</v>
      </c>
      <c r="F184" s="183"/>
      <c r="G184" s="184"/>
      <c r="H184" s="185"/>
      <c r="I184" s="186"/>
      <c r="J184" s="184"/>
      <c r="K184" s="185"/>
      <c r="L184" s="186"/>
      <c r="M184" s="184"/>
      <c r="N184" s="185"/>
      <c r="O184" s="186"/>
      <c r="P184" s="177"/>
      <c r="Q184" s="177"/>
      <c r="R184" s="177"/>
      <c r="S184" s="184"/>
      <c r="T184" s="185"/>
      <c r="U184" s="186"/>
      <c r="V184" s="184"/>
      <c r="W184" s="185"/>
      <c r="X184" s="186"/>
      <c r="Y184" s="192"/>
    </row>
    <row r="185" spans="1:25" ht="14.25" customHeight="1" thickBot="1">
      <c r="A185" s="130">
        <v>2451</v>
      </c>
      <c r="B185" s="141" t="s">
        <v>202</v>
      </c>
      <c r="C185" s="131">
        <v>5</v>
      </c>
      <c r="D185" s="132">
        <v>1</v>
      </c>
      <c r="E185" s="182" t="s">
        <v>824</v>
      </c>
      <c r="F185" s="173"/>
      <c r="G185" s="205">
        <f aca="true" t="shared" si="95" ref="G185:G198">SUM(H185:I185)</f>
        <v>182406.69999999998</v>
      </c>
      <c r="H185" s="206">
        <f>SUM(H186:H190)</f>
        <v>6495</v>
      </c>
      <c r="I185" s="209">
        <f>SUM(I191:I194)</f>
        <v>175911.69999999998</v>
      </c>
      <c r="J185" s="205">
        <f aca="true" t="shared" si="96" ref="J185:J198">SUM(K185:L185)</f>
        <v>50830</v>
      </c>
      <c r="K185" s="206">
        <f>SUM(K186:K190)</f>
        <v>6800</v>
      </c>
      <c r="L185" s="209">
        <f>SUM(L191:L194)</f>
        <v>44030</v>
      </c>
      <c r="M185" s="205">
        <f aca="true" t="shared" si="97" ref="M185:M198">SUM(N185:O185)</f>
        <v>155330</v>
      </c>
      <c r="N185" s="206">
        <f>SUM(N186:N190)</f>
        <v>6800</v>
      </c>
      <c r="O185" s="209">
        <f>SUM(O191:O194)</f>
        <v>148530</v>
      </c>
      <c r="P185" s="177">
        <f>M185-J185</f>
        <v>104500</v>
      </c>
      <c r="Q185" s="177">
        <f>N185-K185</f>
        <v>0</v>
      </c>
      <c r="R185" s="177">
        <f>O185-L185</f>
        <v>104500</v>
      </c>
      <c r="S185" s="205">
        <f aca="true" t="shared" si="98" ref="S185:S198">SUM(T185:U185)</f>
        <v>171950.3</v>
      </c>
      <c r="T185" s="206">
        <f>SUM(T186:T190)</f>
        <v>14278.3</v>
      </c>
      <c r="U185" s="209">
        <f>SUM(U191:U194)</f>
        <v>157672</v>
      </c>
      <c r="V185" s="205">
        <f aca="true" t="shared" si="99" ref="V185:V198">SUM(W185:X185)</f>
        <v>171950.3</v>
      </c>
      <c r="W185" s="206">
        <f>SUM(W186:W190)</f>
        <v>14278.3</v>
      </c>
      <c r="X185" s="209">
        <f>SUM(X191:X194)</f>
        <v>157672</v>
      </c>
      <c r="Y185" s="187"/>
    </row>
    <row r="186" spans="1:25" ht="14.25" customHeight="1" thickBot="1">
      <c r="A186" s="130"/>
      <c r="B186" s="141"/>
      <c r="C186" s="131"/>
      <c r="D186" s="132"/>
      <c r="E186" s="359"/>
      <c r="F186" s="173">
        <v>4213</v>
      </c>
      <c r="G186" s="205">
        <f t="shared" si="95"/>
        <v>0</v>
      </c>
      <c r="H186" s="206">
        <v>0</v>
      </c>
      <c r="I186" s="207"/>
      <c r="J186" s="205">
        <f t="shared" si="96"/>
        <v>1000</v>
      </c>
      <c r="K186" s="206">
        <v>1000</v>
      </c>
      <c r="L186" s="207"/>
      <c r="M186" s="205">
        <f t="shared" si="97"/>
        <v>1000</v>
      </c>
      <c r="N186" s="206">
        <v>1000</v>
      </c>
      <c r="O186" s="207">
        <v>0</v>
      </c>
      <c r="P186" s="177">
        <f aca="true" t="shared" si="100" ref="P186:P191">M186-J186</f>
        <v>0</v>
      </c>
      <c r="Q186" s="177">
        <f aca="true" t="shared" si="101" ref="Q186:Q191">N186-K186</f>
        <v>0</v>
      </c>
      <c r="R186" s="177">
        <f aca="true" t="shared" si="102" ref="R186:R191">O186-L186</f>
        <v>0</v>
      </c>
      <c r="S186" s="205">
        <f t="shared" si="98"/>
        <v>1000</v>
      </c>
      <c r="T186" s="206">
        <v>1000</v>
      </c>
      <c r="U186" s="207"/>
      <c r="V186" s="205">
        <f t="shared" si="99"/>
        <v>1000</v>
      </c>
      <c r="W186" s="206">
        <v>1000</v>
      </c>
      <c r="X186" s="207"/>
      <c r="Y186" s="187"/>
    </row>
    <row r="187" spans="1:25" ht="14.25" customHeight="1" thickBot="1">
      <c r="A187" s="130"/>
      <c r="B187" s="141"/>
      <c r="C187" s="131"/>
      <c r="D187" s="132"/>
      <c r="E187" s="359"/>
      <c r="F187" s="173">
        <v>4239</v>
      </c>
      <c r="G187" s="205">
        <f t="shared" si="95"/>
        <v>639</v>
      </c>
      <c r="H187" s="206">
        <v>639</v>
      </c>
      <c r="I187" s="207"/>
      <c r="J187" s="205">
        <f t="shared" si="96"/>
        <v>300</v>
      </c>
      <c r="K187" s="206">
        <v>300</v>
      </c>
      <c r="L187" s="207"/>
      <c r="M187" s="205">
        <f t="shared" si="97"/>
        <v>300</v>
      </c>
      <c r="N187" s="206">
        <v>300</v>
      </c>
      <c r="O187" s="207"/>
      <c r="P187" s="177">
        <f t="shared" si="100"/>
        <v>0</v>
      </c>
      <c r="Q187" s="177">
        <f t="shared" si="101"/>
        <v>0</v>
      </c>
      <c r="R187" s="177">
        <f t="shared" si="102"/>
        <v>0</v>
      </c>
      <c r="S187" s="205">
        <f t="shared" si="98"/>
        <v>1500</v>
      </c>
      <c r="T187" s="206">
        <v>1500</v>
      </c>
      <c r="U187" s="207"/>
      <c r="V187" s="205">
        <f t="shared" si="99"/>
        <v>1500</v>
      </c>
      <c r="W187" s="206">
        <v>1500</v>
      </c>
      <c r="X187" s="207"/>
      <c r="Y187" s="187"/>
    </row>
    <row r="188" spans="1:25" ht="14.25" customHeight="1" thickBot="1">
      <c r="A188" s="130"/>
      <c r="B188" s="141"/>
      <c r="C188" s="131"/>
      <c r="D188" s="132"/>
      <c r="E188" s="359"/>
      <c r="F188" s="173">
        <v>4251</v>
      </c>
      <c r="G188" s="205">
        <f t="shared" si="95"/>
        <v>5508</v>
      </c>
      <c r="H188" s="206">
        <v>5508</v>
      </c>
      <c r="I188" s="207"/>
      <c r="J188" s="205">
        <f t="shared" si="96"/>
        <v>5000</v>
      </c>
      <c r="K188" s="206">
        <v>5000</v>
      </c>
      <c r="L188" s="207"/>
      <c r="M188" s="205">
        <f t="shared" si="97"/>
        <v>5000</v>
      </c>
      <c r="N188" s="206">
        <v>5000</v>
      </c>
      <c r="O188" s="207"/>
      <c r="P188" s="177">
        <f t="shared" si="100"/>
        <v>0</v>
      </c>
      <c r="Q188" s="177">
        <f t="shared" si="101"/>
        <v>0</v>
      </c>
      <c r="R188" s="177">
        <f t="shared" si="102"/>
        <v>0</v>
      </c>
      <c r="S188" s="205">
        <f t="shared" si="98"/>
        <v>6778.3</v>
      </c>
      <c r="T188" s="206">
        <v>6778.3</v>
      </c>
      <c r="U188" s="207"/>
      <c r="V188" s="205">
        <f t="shared" si="99"/>
        <v>6778.3</v>
      </c>
      <c r="W188" s="206">
        <v>6778.3</v>
      </c>
      <c r="X188" s="207"/>
      <c r="Y188" s="187"/>
    </row>
    <row r="189" spans="1:25" ht="14.25" customHeight="1" thickBot="1">
      <c r="A189" s="130"/>
      <c r="B189" s="141"/>
      <c r="C189" s="131"/>
      <c r="D189" s="132"/>
      <c r="E189" s="359"/>
      <c r="F189" s="173">
        <v>4269</v>
      </c>
      <c r="G189" s="205">
        <f t="shared" si="95"/>
        <v>348</v>
      </c>
      <c r="H189" s="206">
        <v>348</v>
      </c>
      <c r="I189" s="207"/>
      <c r="J189" s="205">
        <f t="shared" si="96"/>
        <v>500</v>
      </c>
      <c r="K189" s="206">
        <v>500</v>
      </c>
      <c r="L189" s="207"/>
      <c r="M189" s="205">
        <f t="shared" si="97"/>
        <v>500</v>
      </c>
      <c r="N189" s="206">
        <v>500</v>
      </c>
      <c r="O189" s="207"/>
      <c r="P189" s="177">
        <f t="shared" si="100"/>
        <v>0</v>
      </c>
      <c r="Q189" s="177">
        <f t="shared" si="101"/>
        <v>0</v>
      </c>
      <c r="R189" s="177">
        <f t="shared" si="102"/>
        <v>0</v>
      </c>
      <c r="S189" s="205">
        <f t="shared" si="98"/>
        <v>5000</v>
      </c>
      <c r="T189" s="206">
        <v>5000</v>
      </c>
      <c r="U189" s="207"/>
      <c r="V189" s="205">
        <f t="shared" si="99"/>
        <v>5000</v>
      </c>
      <c r="W189" s="206">
        <v>5000</v>
      </c>
      <c r="X189" s="207"/>
      <c r="Y189" s="187"/>
    </row>
    <row r="190" spans="1:25" ht="39.75" customHeight="1" thickBot="1">
      <c r="A190" s="130"/>
      <c r="B190" s="141"/>
      <c r="C190" s="131"/>
      <c r="D190" s="132"/>
      <c r="E190" s="164" t="s">
        <v>909</v>
      </c>
      <c r="F190" s="165">
        <v>4637</v>
      </c>
      <c r="G190" s="205">
        <f t="shared" si="95"/>
        <v>0</v>
      </c>
      <c r="H190" s="206"/>
      <c r="I190" s="207"/>
      <c r="J190" s="205">
        <f t="shared" si="96"/>
        <v>0</v>
      </c>
      <c r="K190" s="206"/>
      <c r="L190" s="207"/>
      <c r="M190" s="205">
        <f t="shared" si="97"/>
        <v>0</v>
      </c>
      <c r="N190" s="206"/>
      <c r="O190" s="207"/>
      <c r="P190" s="177">
        <f t="shared" si="100"/>
        <v>0</v>
      </c>
      <c r="Q190" s="177">
        <f t="shared" si="101"/>
        <v>0</v>
      </c>
      <c r="R190" s="177">
        <f t="shared" si="102"/>
        <v>0</v>
      </c>
      <c r="S190" s="205">
        <f t="shared" si="98"/>
        <v>0</v>
      </c>
      <c r="T190" s="206"/>
      <c r="U190" s="207"/>
      <c r="V190" s="205">
        <f t="shared" si="99"/>
        <v>0</v>
      </c>
      <c r="W190" s="206"/>
      <c r="X190" s="207"/>
      <c r="Y190" s="187"/>
    </row>
    <row r="191" spans="1:25" ht="39.75" customHeight="1" thickBot="1">
      <c r="A191" s="130"/>
      <c r="B191" s="141"/>
      <c r="C191" s="131"/>
      <c r="D191" s="132"/>
      <c r="E191" s="164"/>
      <c r="F191" s="165">
        <v>5112</v>
      </c>
      <c r="G191" s="205">
        <f t="shared" si="95"/>
        <v>135945</v>
      </c>
      <c r="H191" s="206">
        <v>0</v>
      </c>
      <c r="I191" s="210">
        <v>135945</v>
      </c>
      <c r="J191" s="205">
        <f t="shared" si="96"/>
        <v>25000</v>
      </c>
      <c r="K191" s="206"/>
      <c r="L191" s="210">
        <v>25000</v>
      </c>
      <c r="M191" s="205">
        <f t="shared" si="97"/>
        <v>123000</v>
      </c>
      <c r="N191" s="206"/>
      <c r="O191" s="210">
        <v>123000</v>
      </c>
      <c r="P191" s="177">
        <f t="shared" si="100"/>
        <v>98000</v>
      </c>
      <c r="Q191" s="177">
        <f t="shared" si="101"/>
        <v>0</v>
      </c>
      <c r="R191" s="177">
        <f t="shared" si="102"/>
        <v>98000</v>
      </c>
      <c r="S191" s="205">
        <f t="shared" si="98"/>
        <v>116172</v>
      </c>
      <c r="T191" s="206"/>
      <c r="U191" s="210">
        <v>116172</v>
      </c>
      <c r="V191" s="205">
        <f t="shared" si="99"/>
        <v>116172</v>
      </c>
      <c r="W191" s="206"/>
      <c r="X191" s="210">
        <v>116172</v>
      </c>
      <c r="Y191" s="187"/>
    </row>
    <row r="192" spans="1:25" ht="38.25" customHeight="1" thickBot="1">
      <c r="A192" s="130"/>
      <c r="B192" s="141"/>
      <c r="C192" s="131"/>
      <c r="D192" s="132"/>
      <c r="E192" s="198" t="s">
        <v>921</v>
      </c>
      <c r="F192" s="163" t="s">
        <v>922</v>
      </c>
      <c r="G192" s="205">
        <f t="shared" si="95"/>
        <v>36564.8</v>
      </c>
      <c r="H192" s="206">
        <v>0</v>
      </c>
      <c r="I192" s="186">
        <v>36564.8</v>
      </c>
      <c r="J192" s="205">
        <f t="shared" si="96"/>
        <v>14000</v>
      </c>
      <c r="K192" s="206"/>
      <c r="L192" s="186">
        <v>14000</v>
      </c>
      <c r="M192" s="205">
        <f t="shared" si="97"/>
        <v>14000</v>
      </c>
      <c r="N192" s="206"/>
      <c r="O192" s="186">
        <v>14000</v>
      </c>
      <c r="P192" s="177">
        <f aca="true" t="shared" si="103" ref="P192:R197">M192-J192</f>
        <v>0</v>
      </c>
      <c r="Q192" s="177">
        <f t="shared" si="103"/>
        <v>0</v>
      </c>
      <c r="R192" s="177">
        <f t="shared" si="103"/>
        <v>0</v>
      </c>
      <c r="S192" s="205">
        <f t="shared" si="98"/>
        <v>30000</v>
      </c>
      <c r="T192" s="206"/>
      <c r="U192" s="186">
        <v>30000</v>
      </c>
      <c r="V192" s="205">
        <f t="shared" si="99"/>
        <v>30000</v>
      </c>
      <c r="W192" s="206"/>
      <c r="X192" s="186">
        <v>30000</v>
      </c>
      <c r="Y192" s="187"/>
    </row>
    <row r="193" spans="1:25" ht="38.25" customHeight="1" thickBot="1">
      <c r="A193" s="130"/>
      <c r="B193" s="141"/>
      <c r="C193" s="131"/>
      <c r="D193" s="132"/>
      <c r="E193" s="259"/>
      <c r="F193" s="163" t="s">
        <v>291</v>
      </c>
      <c r="G193" s="205"/>
      <c r="H193" s="206"/>
      <c r="I193" s="210"/>
      <c r="J193" s="205">
        <f t="shared" si="96"/>
        <v>500</v>
      </c>
      <c r="K193" s="206"/>
      <c r="L193" s="210">
        <v>500</v>
      </c>
      <c r="M193" s="205">
        <f t="shared" si="97"/>
        <v>7000</v>
      </c>
      <c r="N193" s="206"/>
      <c r="O193" s="210">
        <v>7000</v>
      </c>
      <c r="P193" s="177">
        <f t="shared" si="103"/>
        <v>6500</v>
      </c>
      <c r="Q193" s="177">
        <f>N193-K193</f>
        <v>0</v>
      </c>
      <c r="R193" s="177">
        <f>O193-L193</f>
        <v>6500</v>
      </c>
      <c r="S193" s="205">
        <f t="shared" si="98"/>
        <v>1500</v>
      </c>
      <c r="T193" s="206">
        <v>0</v>
      </c>
      <c r="U193" s="210">
        <v>1500</v>
      </c>
      <c r="V193" s="205">
        <f t="shared" si="99"/>
        <v>1500</v>
      </c>
      <c r="W193" s="206"/>
      <c r="X193" s="210">
        <v>1500</v>
      </c>
      <c r="Y193" s="187"/>
    </row>
    <row r="194" spans="1:25" ht="31.5" customHeight="1" thickBot="1">
      <c r="A194" s="130"/>
      <c r="B194" s="141"/>
      <c r="C194" s="131"/>
      <c r="D194" s="132"/>
      <c r="E194" s="182"/>
      <c r="F194" s="183">
        <v>5134</v>
      </c>
      <c r="G194" s="205">
        <f t="shared" si="95"/>
        <v>3401.9</v>
      </c>
      <c r="H194" s="206">
        <v>0</v>
      </c>
      <c r="I194" s="207">
        <v>3401.9</v>
      </c>
      <c r="J194" s="205">
        <f t="shared" si="96"/>
        <v>4530</v>
      </c>
      <c r="K194" s="206"/>
      <c r="L194" s="207">
        <v>4530</v>
      </c>
      <c r="M194" s="205">
        <f t="shared" si="97"/>
        <v>4530</v>
      </c>
      <c r="N194" s="206"/>
      <c r="O194" s="207">
        <v>4530</v>
      </c>
      <c r="P194" s="177">
        <f t="shared" si="103"/>
        <v>0</v>
      </c>
      <c r="Q194" s="177">
        <f t="shared" si="103"/>
        <v>0</v>
      </c>
      <c r="R194" s="177">
        <f t="shared" si="103"/>
        <v>0</v>
      </c>
      <c r="S194" s="205">
        <f t="shared" si="98"/>
        <v>10000</v>
      </c>
      <c r="T194" s="206"/>
      <c r="U194" s="207">
        <v>10000</v>
      </c>
      <c r="V194" s="205">
        <f t="shared" si="99"/>
        <v>10000</v>
      </c>
      <c r="W194" s="206"/>
      <c r="X194" s="207">
        <v>10000</v>
      </c>
      <c r="Y194" s="187"/>
    </row>
    <row r="195" spans="1:25" ht="18" customHeight="1" thickBot="1">
      <c r="A195" s="130">
        <v>2452</v>
      </c>
      <c r="B195" s="141" t="s">
        <v>202</v>
      </c>
      <c r="C195" s="131">
        <v>5</v>
      </c>
      <c r="D195" s="132">
        <v>2</v>
      </c>
      <c r="E195" s="182" t="s">
        <v>825</v>
      </c>
      <c r="F195" s="183"/>
      <c r="G195" s="205">
        <f t="shared" si="95"/>
        <v>0</v>
      </c>
      <c r="H195" s="206"/>
      <c r="I195" s="207"/>
      <c r="J195" s="205">
        <f t="shared" si="96"/>
        <v>0</v>
      </c>
      <c r="K195" s="206"/>
      <c r="L195" s="207"/>
      <c r="M195" s="205">
        <f t="shared" si="97"/>
        <v>0</v>
      </c>
      <c r="N195" s="206"/>
      <c r="O195" s="207"/>
      <c r="P195" s="177">
        <f t="shared" si="103"/>
        <v>0</v>
      </c>
      <c r="Q195" s="177">
        <f t="shared" si="103"/>
        <v>0</v>
      </c>
      <c r="R195" s="177">
        <f t="shared" si="103"/>
        <v>0</v>
      </c>
      <c r="S195" s="205">
        <f t="shared" si="98"/>
        <v>0</v>
      </c>
      <c r="T195" s="206"/>
      <c r="U195" s="207"/>
      <c r="V195" s="205">
        <f t="shared" si="99"/>
        <v>0</v>
      </c>
      <c r="W195" s="206"/>
      <c r="X195" s="207"/>
      <c r="Y195" s="187"/>
    </row>
    <row r="196" spans="1:25" ht="15" customHeight="1" thickBot="1">
      <c r="A196" s="130">
        <v>2453</v>
      </c>
      <c r="B196" s="141" t="s">
        <v>202</v>
      </c>
      <c r="C196" s="131">
        <v>5</v>
      </c>
      <c r="D196" s="132">
        <v>3</v>
      </c>
      <c r="E196" s="182" t="s">
        <v>826</v>
      </c>
      <c r="F196" s="183"/>
      <c r="G196" s="205">
        <f t="shared" si="95"/>
        <v>0</v>
      </c>
      <c r="H196" s="206"/>
      <c r="I196" s="207"/>
      <c r="J196" s="205">
        <f t="shared" si="96"/>
        <v>0</v>
      </c>
      <c r="K196" s="206"/>
      <c r="L196" s="207"/>
      <c r="M196" s="205">
        <f t="shared" si="97"/>
        <v>0</v>
      </c>
      <c r="N196" s="206"/>
      <c r="O196" s="207"/>
      <c r="P196" s="177">
        <f t="shared" si="103"/>
        <v>0</v>
      </c>
      <c r="Q196" s="177">
        <f t="shared" si="103"/>
        <v>0</v>
      </c>
      <c r="R196" s="177">
        <f t="shared" si="103"/>
        <v>0</v>
      </c>
      <c r="S196" s="205">
        <f t="shared" si="98"/>
        <v>0</v>
      </c>
      <c r="T196" s="206"/>
      <c r="U196" s="207"/>
      <c r="V196" s="205">
        <f t="shared" si="99"/>
        <v>0</v>
      </c>
      <c r="W196" s="206"/>
      <c r="X196" s="207"/>
      <c r="Y196" s="187"/>
    </row>
    <row r="197" spans="1:25" ht="15" customHeight="1" thickBot="1">
      <c r="A197" s="130">
        <v>2454</v>
      </c>
      <c r="B197" s="141" t="s">
        <v>202</v>
      </c>
      <c r="C197" s="131">
        <v>5</v>
      </c>
      <c r="D197" s="132">
        <v>4</v>
      </c>
      <c r="E197" s="182" t="s">
        <v>827</v>
      </c>
      <c r="F197" s="183"/>
      <c r="G197" s="205">
        <f t="shared" si="95"/>
        <v>0</v>
      </c>
      <c r="H197" s="206"/>
      <c r="I197" s="207"/>
      <c r="J197" s="205">
        <f t="shared" si="96"/>
        <v>0</v>
      </c>
      <c r="K197" s="206"/>
      <c r="L197" s="207"/>
      <c r="M197" s="205">
        <f t="shared" si="97"/>
        <v>0</v>
      </c>
      <c r="N197" s="206"/>
      <c r="O197" s="207"/>
      <c r="P197" s="177">
        <f t="shared" si="103"/>
        <v>0</v>
      </c>
      <c r="Q197" s="177">
        <f t="shared" si="103"/>
        <v>0</v>
      </c>
      <c r="R197" s="177">
        <f t="shared" si="103"/>
        <v>0</v>
      </c>
      <c r="S197" s="205">
        <f t="shared" si="98"/>
        <v>0</v>
      </c>
      <c r="T197" s="206"/>
      <c r="U197" s="207"/>
      <c r="V197" s="205">
        <f t="shared" si="99"/>
        <v>0</v>
      </c>
      <c r="W197" s="206"/>
      <c r="X197" s="207"/>
      <c r="Y197" s="187"/>
    </row>
    <row r="198" spans="1:25" ht="23.25" customHeight="1" thickBot="1">
      <c r="A198" s="130">
        <v>2455</v>
      </c>
      <c r="B198" s="141" t="s">
        <v>202</v>
      </c>
      <c r="C198" s="131">
        <v>5</v>
      </c>
      <c r="D198" s="132">
        <v>5</v>
      </c>
      <c r="E198" s="182" t="s">
        <v>828</v>
      </c>
      <c r="F198" s="183"/>
      <c r="G198" s="205">
        <f t="shared" si="95"/>
        <v>0</v>
      </c>
      <c r="H198" s="206"/>
      <c r="I198" s="207"/>
      <c r="J198" s="205">
        <f t="shared" si="96"/>
        <v>0</v>
      </c>
      <c r="K198" s="206"/>
      <c r="L198" s="207"/>
      <c r="M198" s="205">
        <f t="shared" si="97"/>
        <v>0</v>
      </c>
      <c r="N198" s="206"/>
      <c r="O198" s="207"/>
      <c r="P198" s="177">
        <f aca="true" t="shared" si="104" ref="P198:R199">M198-J198</f>
        <v>0</v>
      </c>
      <c r="Q198" s="177">
        <f t="shared" si="104"/>
        <v>0</v>
      </c>
      <c r="R198" s="177">
        <f t="shared" si="104"/>
        <v>0</v>
      </c>
      <c r="S198" s="205">
        <f t="shared" si="98"/>
        <v>0</v>
      </c>
      <c r="T198" s="206"/>
      <c r="U198" s="207"/>
      <c r="V198" s="205">
        <f t="shared" si="99"/>
        <v>0</v>
      </c>
      <c r="W198" s="206"/>
      <c r="X198" s="207"/>
      <c r="Y198" s="187"/>
    </row>
    <row r="199" spans="1:25" ht="18" customHeight="1">
      <c r="A199" s="144">
        <v>2460</v>
      </c>
      <c r="B199" s="145" t="s">
        <v>202</v>
      </c>
      <c r="C199" s="142">
        <v>6</v>
      </c>
      <c r="D199" s="143">
        <v>0</v>
      </c>
      <c r="E199" s="188" t="s">
        <v>829</v>
      </c>
      <c r="F199" s="173"/>
      <c r="G199" s="189">
        <f aca="true" t="shared" si="105" ref="G199:O199">SUM(G201)</f>
        <v>0</v>
      </c>
      <c r="H199" s="190">
        <f t="shared" si="105"/>
        <v>0</v>
      </c>
      <c r="I199" s="191">
        <f t="shared" si="105"/>
        <v>0</v>
      </c>
      <c r="J199" s="189">
        <f t="shared" si="105"/>
        <v>0</v>
      </c>
      <c r="K199" s="190">
        <f t="shared" si="105"/>
        <v>0</v>
      </c>
      <c r="L199" s="191">
        <f t="shared" si="105"/>
        <v>0</v>
      </c>
      <c r="M199" s="189">
        <f t="shared" si="105"/>
        <v>0</v>
      </c>
      <c r="N199" s="190">
        <f t="shared" si="105"/>
        <v>0</v>
      </c>
      <c r="O199" s="191">
        <f t="shared" si="105"/>
        <v>0</v>
      </c>
      <c r="P199" s="177">
        <f t="shared" si="104"/>
        <v>0</v>
      </c>
      <c r="Q199" s="177">
        <f t="shared" si="104"/>
        <v>0</v>
      </c>
      <c r="R199" s="177">
        <f t="shared" si="104"/>
        <v>0</v>
      </c>
      <c r="S199" s="189">
        <f aca="true" t="shared" si="106" ref="S199:X199">SUM(S201)</f>
        <v>0</v>
      </c>
      <c r="T199" s="190">
        <f t="shared" si="106"/>
        <v>0</v>
      </c>
      <c r="U199" s="191">
        <f t="shared" si="106"/>
        <v>0</v>
      </c>
      <c r="V199" s="189">
        <f t="shared" si="106"/>
        <v>0</v>
      </c>
      <c r="W199" s="190">
        <f t="shared" si="106"/>
        <v>0</v>
      </c>
      <c r="X199" s="191">
        <f t="shared" si="106"/>
        <v>0</v>
      </c>
      <c r="Y199" s="187"/>
    </row>
    <row r="200" spans="1:25" s="133" customFormat="1" ht="15" customHeight="1">
      <c r="A200" s="130"/>
      <c r="B200" s="126"/>
      <c r="C200" s="131"/>
      <c r="D200" s="132"/>
      <c r="E200" s="182" t="s">
        <v>192</v>
      </c>
      <c r="F200" s="183"/>
      <c r="G200" s="184"/>
      <c r="H200" s="185"/>
      <c r="I200" s="186"/>
      <c r="J200" s="184"/>
      <c r="K200" s="185"/>
      <c r="L200" s="186"/>
      <c r="M200" s="184"/>
      <c r="N200" s="185"/>
      <c r="O200" s="186"/>
      <c r="P200" s="177"/>
      <c r="Q200" s="177"/>
      <c r="R200" s="177"/>
      <c r="S200" s="184"/>
      <c r="T200" s="185"/>
      <c r="U200" s="186"/>
      <c r="V200" s="184"/>
      <c r="W200" s="185"/>
      <c r="X200" s="186"/>
      <c r="Y200" s="192"/>
    </row>
    <row r="201" spans="1:25" ht="18.75" customHeight="1" thickBot="1">
      <c r="A201" s="130">
        <v>2461</v>
      </c>
      <c r="B201" s="141" t="s">
        <v>202</v>
      </c>
      <c r="C201" s="131">
        <v>6</v>
      </c>
      <c r="D201" s="132">
        <v>1</v>
      </c>
      <c r="E201" s="182" t="s">
        <v>830</v>
      </c>
      <c r="F201" s="183"/>
      <c r="G201" s="205">
        <f>SUM(H201:I201)</f>
        <v>0</v>
      </c>
      <c r="H201" s="206"/>
      <c r="I201" s="207"/>
      <c r="J201" s="205">
        <f>SUM(K201:L201)</f>
        <v>0</v>
      </c>
      <c r="K201" s="206"/>
      <c r="L201" s="207"/>
      <c r="M201" s="205">
        <f>SUM(N201:O201)</f>
        <v>0</v>
      </c>
      <c r="N201" s="206"/>
      <c r="O201" s="207"/>
      <c r="P201" s="177">
        <f aca="true" t="shared" si="107" ref="P201:R202">M201-J201</f>
        <v>0</v>
      </c>
      <c r="Q201" s="177">
        <f t="shared" si="107"/>
        <v>0</v>
      </c>
      <c r="R201" s="177">
        <f t="shared" si="107"/>
        <v>0</v>
      </c>
      <c r="S201" s="205">
        <f>SUM(T201:U201)</f>
        <v>0</v>
      </c>
      <c r="T201" s="206"/>
      <c r="U201" s="207"/>
      <c r="V201" s="205">
        <f>SUM(W201:X201)</f>
        <v>0</v>
      </c>
      <c r="W201" s="206"/>
      <c r="X201" s="207"/>
      <c r="Y201" s="187"/>
    </row>
    <row r="202" spans="1:25" ht="14.25" customHeight="1">
      <c r="A202" s="144">
        <v>2470</v>
      </c>
      <c r="B202" s="145" t="s">
        <v>202</v>
      </c>
      <c r="C202" s="142">
        <v>7</v>
      </c>
      <c r="D202" s="143">
        <v>0</v>
      </c>
      <c r="E202" s="188" t="s">
        <v>210</v>
      </c>
      <c r="F202" s="173"/>
      <c r="G202" s="189">
        <f aca="true" t="shared" si="108" ref="G202:O202">SUM(G204:G207)</f>
        <v>0</v>
      </c>
      <c r="H202" s="190">
        <f t="shared" si="108"/>
        <v>0</v>
      </c>
      <c r="I202" s="191">
        <f t="shared" si="108"/>
        <v>0</v>
      </c>
      <c r="J202" s="189">
        <f t="shared" si="108"/>
        <v>0</v>
      </c>
      <c r="K202" s="190">
        <f t="shared" si="108"/>
        <v>0</v>
      </c>
      <c r="L202" s="191">
        <f t="shared" si="108"/>
        <v>0</v>
      </c>
      <c r="M202" s="189">
        <f t="shared" si="108"/>
        <v>0</v>
      </c>
      <c r="N202" s="190">
        <f t="shared" si="108"/>
        <v>0</v>
      </c>
      <c r="O202" s="191">
        <f t="shared" si="108"/>
        <v>0</v>
      </c>
      <c r="P202" s="177">
        <f t="shared" si="107"/>
        <v>0</v>
      </c>
      <c r="Q202" s="177">
        <f t="shared" si="107"/>
        <v>0</v>
      </c>
      <c r="R202" s="177">
        <f t="shared" si="107"/>
        <v>0</v>
      </c>
      <c r="S202" s="189">
        <f aca="true" t="shared" si="109" ref="S202:X202">SUM(S204:S207)</f>
        <v>0</v>
      </c>
      <c r="T202" s="190">
        <f t="shared" si="109"/>
        <v>0</v>
      </c>
      <c r="U202" s="191">
        <f t="shared" si="109"/>
        <v>0</v>
      </c>
      <c r="V202" s="189">
        <f t="shared" si="109"/>
        <v>0</v>
      </c>
      <c r="W202" s="190">
        <f t="shared" si="109"/>
        <v>0</v>
      </c>
      <c r="X202" s="191">
        <f t="shared" si="109"/>
        <v>0</v>
      </c>
      <c r="Y202" s="187"/>
    </row>
    <row r="203" spans="1:25" s="133" customFormat="1" ht="14.25" customHeight="1">
      <c r="A203" s="130"/>
      <c r="B203" s="126"/>
      <c r="C203" s="131"/>
      <c r="D203" s="132"/>
      <c r="E203" s="182" t="s">
        <v>192</v>
      </c>
      <c r="F203" s="183"/>
      <c r="G203" s="184"/>
      <c r="H203" s="185"/>
      <c r="I203" s="186"/>
      <c r="J203" s="184"/>
      <c r="K203" s="185"/>
      <c r="L203" s="186"/>
      <c r="M203" s="184"/>
      <c r="N203" s="185"/>
      <c r="O203" s="186"/>
      <c r="P203" s="177"/>
      <c r="Q203" s="177"/>
      <c r="R203" s="177"/>
      <c r="S203" s="184"/>
      <c r="T203" s="185"/>
      <c r="U203" s="186"/>
      <c r="V203" s="184"/>
      <c r="W203" s="185"/>
      <c r="X203" s="186"/>
      <c r="Y203" s="192"/>
    </row>
    <row r="204" spans="1:25" ht="27" customHeight="1" thickBot="1">
      <c r="A204" s="130">
        <v>2471</v>
      </c>
      <c r="B204" s="141" t="s">
        <v>202</v>
      </c>
      <c r="C204" s="131">
        <v>7</v>
      </c>
      <c r="D204" s="132">
        <v>1</v>
      </c>
      <c r="E204" s="182" t="s">
        <v>831</v>
      </c>
      <c r="F204" s="183"/>
      <c r="G204" s="205">
        <f>SUM(H204:I204)</f>
        <v>0</v>
      </c>
      <c r="H204" s="206"/>
      <c r="I204" s="207"/>
      <c r="J204" s="205">
        <f>SUM(K204:L204)</f>
        <v>0</v>
      </c>
      <c r="K204" s="206"/>
      <c r="L204" s="207"/>
      <c r="M204" s="205">
        <f>SUM(N204:O204)</f>
        <v>0</v>
      </c>
      <c r="N204" s="206"/>
      <c r="O204" s="207"/>
      <c r="P204" s="177">
        <f aca="true" t="shared" si="110" ref="P204:R208">M204-J204</f>
        <v>0</v>
      </c>
      <c r="Q204" s="177">
        <f t="shared" si="110"/>
        <v>0</v>
      </c>
      <c r="R204" s="177">
        <f t="shared" si="110"/>
        <v>0</v>
      </c>
      <c r="S204" s="205">
        <f>SUM(T204:U204)</f>
        <v>0</v>
      </c>
      <c r="T204" s="206"/>
      <c r="U204" s="207"/>
      <c r="V204" s="205">
        <f>SUM(W204:X204)</f>
        <v>0</v>
      </c>
      <c r="W204" s="206"/>
      <c r="X204" s="207"/>
      <c r="Y204" s="187"/>
    </row>
    <row r="205" spans="1:25" ht="21.75" customHeight="1" thickBot="1">
      <c r="A205" s="130">
        <v>2472</v>
      </c>
      <c r="B205" s="141" t="s">
        <v>202</v>
      </c>
      <c r="C205" s="131">
        <v>7</v>
      </c>
      <c r="D205" s="132">
        <v>2</v>
      </c>
      <c r="E205" s="182" t="s">
        <v>832</v>
      </c>
      <c r="F205" s="183"/>
      <c r="G205" s="205">
        <f>SUM(H205:I205)</f>
        <v>0</v>
      </c>
      <c r="H205" s="206"/>
      <c r="I205" s="207"/>
      <c r="J205" s="205">
        <f>SUM(K205:L205)</f>
        <v>0</v>
      </c>
      <c r="K205" s="206"/>
      <c r="L205" s="207"/>
      <c r="M205" s="205">
        <f>SUM(N205:O205)</f>
        <v>0</v>
      </c>
      <c r="N205" s="206"/>
      <c r="O205" s="207"/>
      <c r="P205" s="177">
        <f t="shared" si="110"/>
        <v>0</v>
      </c>
      <c r="Q205" s="177">
        <f t="shared" si="110"/>
        <v>0</v>
      </c>
      <c r="R205" s="177">
        <f t="shared" si="110"/>
        <v>0</v>
      </c>
      <c r="S205" s="205">
        <f>SUM(T205:U205)</f>
        <v>0</v>
      </c>
      <c r="T205" s="206"/>
      <c r="U205" s="207"/>
      <c r="V205" s="205">
        <f>SUM(W205:X205)</f>
        <v>0</v>
      </c>
      <c r="W205" s="206"/>
      <c r="X205" s="207"/>
      <c r="Y205" s="187"/>
    </row>
    <row r="206" spans="1:25" ht="21" customHeight="1" thickBot="1">
      <c r="A206" s="130">
        <v>2473</v>
      </c>
      <c r="B206" s="141" t="s">
        <v>202</v>
      </c>
      <c r="C206" s="131">
        <v>7</v>
      </c>
      <c r="D206" s="132">
        <v>3</v>
      </c>
      <c r="E206" s="182" t="s">
        <v>833</v>
      </c>
      <c r="F206" s="183"/>
      <c r="G206" s="205">
        <f>SUM(H206:I206)</f>
        <v>0</v>
      </c>
      <c r="H206" s="206"/>
      <c r="I206" s="207"/>
      <c r="J206" s="205">
        <f>SUM(K206:L206)</f>
        <v>0</v>
      </c>
      <c r="K206" s="206"/>
      <c r="L206" s="207"/>
      <c r="M206" s="205">
        <f>SUM(N206:O206)</f>
        <v>0</v>
      </c>
      <c r="N206" s="206"/>
      <c r="O206" s="207"/>
      <c r="P206" s="177">
        <f t="shared" si="110"/>
        <v>0</v>
      </c>
      <c r="Q206" s="177">
        <f t="shared" si="110"/>
        <v>0</v>
      </c>
      <c r="R206" s="177">
        <f t="shared" si="110"/>
        <v>0</v>
      </c>
      <c r="S206" s="205">
        <f>SUM(T206:U206)</f>
        <v>0</v>
      </c>
      <c r="T206" s="206"/>
      <c r="U206" s="207"/>
      <c r="V206" s="205">
        <f>SUM(W206:X206)</f>
        <v>0</v>
      </c>
      <c r="W206" s="206"/>
      <c r="X206" s="207"/>
      <c r="Y206" s="187"/>
    </row>
    <row r="207" spans="1:25" ht="22.5" customHeight="1" thickBot="1">
      <c r="A207" s="130">
        <v>2474</v>
      </c>
      <c r="B207" s="141" t="s">
        <v>202</v>
      </c>
      <c r="C207" s="131">
        <v>7</v>
      </c>
      <c r="D207" s="132">
        <v>4</v>
      </c>
      <c r="E207" s="182" t="s">
        <v>834</v>
      </c>
      <c r="F207" s="183"/>
      <c r="G207" s="205">
        <f>SUM(H207:I207)</f>
        <v>0</v>
      </c>
      <c r="H207" s="206"/>
      <c r="I207" s="207"/>
      <c r="J207" s="205">
        <f>SUM(K207:L207)</f>
        <v>0</v>
      </c>
      <c r="K207" s="206"/>
      <c r="L207" s="207"/>
      <c r="M207" s="205">
        <f>SUM(N207:O207)</f>
        <v>0</v>
      </c>
      <c r="N207" s="206"/>
      <c r="O207" s="207"/>
      <c r="P207" s="177">
        <f t="shared" si="110"/>
        <v>0</v>
      </c>
      <c r="Q207" s="177">
        <f t="shared" si="110"/>
        <v>0</v>
      </c>
      <c r="R207" s="177">
        <f t="shared" si="110"/>
        <v>0</v>
      </c>
      <c r="S207" s="205">
        <f>SUM(T207:U207)</f>
        <v>0</v>
      </c>
      <c r="T207" s="206"/>
      <c r="U207" s="207"/>
      <c r="V207" s="205">
        <f>SUM(W207:X207)</f>
        <v>0</v>
      </c>
      <c r="W207" s="206"/>
      <c r="X207" s="207"/>
      <c r="Y207" s="187"/>
    </row>
    <row r="208" spans="1:25" ht="39.75" customHeight="1">
      <c r="A208" s="144">
        <v>2480</v>
      </c>
      <c r="B208" s="145" t="s">
        <v>202</v>
      </c>
      <c r="C208" s="142">
        <v>8</v>
      </c>
      <c r="D208" s="143">
        <v>0</v>
      </c>
      <c r="E208" s="188" t="s">
        <v>835</v>
      </c>
      <c r="F208" s="173"/>
      <c r="G208" s="189">
        <f aca="true" t="shared" si="111" ref="G208:O208">SUM(G210:G216)</f>
        <v>0</v>
      </c>
      <c r="H208" s="190">
        <f t="shared" si="111"/>
        <v>0</v>
      </c>
      <c r="I208" s="191">
        <f t="shared" si="111"/>
        <v>0</v>
      </c>
      <c r="J208" s="189">
        <f t="shared" si="111"/>
        <v>0</v>
      </c>
      <c r="K208" s="190">
        <f t="shared" si="111"/>
        <v>0</v>
      </c>
      <c r="L208" s="191">
        <f t="shared" si="111"/>
        <v>0</v>
      </c>
      <c r="M208" s="189">
        <f t="shared" si="111"/>
        <v>0</v>
      </c>
      <c r="N208" s="190">
        <f t="shared" si="111"/>
        <v>0</v>
      </c>
      <c r="O208" s="191">
        <f t="shared" si="111"/>
        <v>0</v>
      </c>
      <c r="P208" s="177">
        <f t="shared" si="110"/>
        <v>0</v>
      </c>
      <c r="Q208" s="177">
        <f t="shared" si="110"/>
        <v>0</v>
      </c>
      <c r="R208" s="177">
        <f t="shared" si="110"/>
        <v>0</v>
      </c>
      <c r="S208" s="189">
        <f aca="true" t="shared" si="112" ref="S208:X208">SUM(S210:S216)</f>
        <v>0</v>
      </c>
      <c r="T208" s="190">
        <f t="shared" si="112"/>
        <v>0</v>
      </c>
      <c r="U208" s="191">
        <f t="shared" si="112"/>
        <v>0</v>
      </c>
      <c r="V208" s="189">
        <f t="shared" si="112"/>
        <v>0</v>
      </c>
      <c r="W208" s="190">
        <f t="shared" si="112"/>
        <v>0</v>
      </c>
      <c r="X208" s="191">
        <f t="shared" si="112"/>
        <v>0</v>
      </c>
      <c r="Y208" s="187"/>
    </row>
    <row r="209" spans="1:25" s="133" customFormat="1" ht="16.5" customHeight="1">
      <c r="A209" s="130"/>
      <c r="B209" s="126"/>
      <c r="C209" s="131"/>
      <c r="D209" s="132"/>
      <c r="E209" s="182" t="s">
        <v>192</v>
      </c>
      <c r="F209" s="183"/>
      <c r="G209" s="184"/>
      <c r="H209" s="185"/>
      <c r="I209" s="186"/>
      <c r="J209" s="184"/>
      <c r="K209" s="185"/>
      <c r="L209" s="186"/>
      <c r="M209" s="184"/>
      <c r="N209" s="185"/>
      <c r="O209" s="186"/>
      <c r="P209" s="177"/>
      <c r="Q209" s="177"/>
      <c r="R209" s="177"/>
      <c r="S209" s="184"/>
      <c r="T209" s="185"/>
      <c r="U209" s="186"/>
      <c r="V209" s="184"/>
      <c r="W209" s="185"/>
      <c r="X209" s="186"/>
      <c r="Y209" s="192"/>
    </row>
    <row r="210" spans="1:25" ht="48.75" customHeight="1" thickBot="1">
      <c r="A210" s="130">
        <v>2481</v>
      </c>
      <c r="B210" s="141" t="s">
        <v>202</v>
      </c>
      <c r="C210" s="131">
        <v>8</v>
      </c>
      <c r="D210" s="132">
        <v>1</v>
      </c>
      <c r="E210" s="182" t="s">
        <v>836</v>
      </c>
      <c r="F210" s="183"/>
      <c r="G210" s="205">
        <f aca="true" t="shared" si="113" ref="G210:G216">SUM(H210:I210)</f>
        <v>0</v>
      </c>
      <c r="H210" s="206"/>
      <c r="I210" s="207"/>
      <c r="J210" s="205">
        <f aca="true" t="shared" si="114" ref="J210:J216">SUM(K210:L210)</f>
        <v>0</v>
      </c>
      <c r="K210" s="206"/>
      <c r="L210" s="207"/>
      <c r="M210" s="205">
        <f aca="true" t="shared" si="115" ref="M210:M216">SUM(N210:O210)</f>
        <v>0</v>
      </c>
      <c r="N210" s="206"/>
      <c r="O210" s="207"/>
      <c r="P210" s="177">
        <f aca="true" t="shared" si="116" ref="P210:P220">M210-J210</f>
        <v>0</v>
      </c>
      <c r="Q210" s="177">
        <f aca="true" t="shared" si="117" ref="Q210:Q220">N210-K210</f>
        <v>0</v>
      </c>
      <c r="R210" s="177">
        <f aca="true" t="shared" si="118" ref="R210:R220">O210-L210</f>
        <v>0</v>
      </c>
      <c r="S210" s="205">
        <f aca="true" t="shared" si="119" ref="S210:S216">SUM(T210:U210)</f>
        <v>0</v>
      </c>
      <c r="T210" s="206"/>
      <c r="U210" s="207"/>
      <c r="V210" s="205">
        <f aca="true" t="shared" si="120" ref="V210:V216">SUM(W210:X210)</f>
        <v>0</v>
      </c>
      <c r="W210" s="206"/>
      <c r="X210" s="207"/>
      <c r="Y210" s="187"/>
    </row>
    <row r="211" spans="1:25" ht="51.75" customHeight="1" thickBot="1">
      <c r="A211" s="130">
        <v>2482</v>
      </c>
      <c r="B211" s="141" t="s">
        <v>202</v>
      </c>
      <c r="C211" s="131">
        <v>8</v>
      </c>
      <c r="D211" s="132">
        <v>2</v>
      </c>
      <c r="E211" s="182" t="s">
        <v>837</v>
      </c>
      <c r="F211" s="183"/>
      <c r="G211" s="205">
        <f t="shared" si="113"/>
        <v>0</v>
      </c>
      <c r="H211" s="206"/>
      <c r="I211" s="207"/>
      <c r="J211" s="205">
        <f t="shared" si="114"/>
        <v>0</v>
      </c>
      <c r="K211" s="206"/>
      <c r="L211" s="207"/>
      <c r="M211" s="205">
        <f t="shared" si="115"/>
        <v>0</v>
      </c>
      <c r="N211" s="206"/>
      <c r="O211" s="207"/>
      <c r="P211" s="177">
        <f t="shared" si="116"/>
        <v>0</v>
      </c>
      <c r="Q211" s="177">
        <f t="shared" si="117"/>
        <v>0</v>
      </c>
      <c r="R211" s="177">
        <f t="shared" si="118"/>
        <v>0</v>
      </c>
      <c r="S211" s="205">
        <f t="shared" si="119"/>
        <v>0</v>
      </c>
      <c r="T211" s="206"/>
      <c r="U211" s="207"/>
      <c r="V211" s="205">
        <f t="shared" si="120"/>
        <v>0</v>
      </c>
      <c r="W211" s="206"/>
      <c r="X211" s="207"/>
      <c r="Y211" s="187"/>
    </row>
    <row r="212" spans="1:25" ht="40.5" customHeight="1" thickBot="1">
      <c r="A212" s="130">
        <v>2483</v>
      </c>
      <c r="B212" s="141" t="s">
        <v>202</v>
      </c>
      <c r="C212" s="131">
        <v>8</v>
      </c>
      <c r="D212" s="132">
        <v>3</v>
      </c>
      <c r="E212" s="182" t="s">
        <v>838</v>
      </c>
      <c r="F212" s="183"/>
      <c r="G212" s="205">
        <f t="shared" si="113"/>
        <v>0</v>
      </c>
      <c r="H212" s="206"/>
      <c r="I212" s="207"/>
      <c r="J212" s="205">
        <f t="shared" si="114"/>
        <v>0</v>
      </c>
      <c r="K212" s="206"/>
      <c r="L212" s="207"/>
      <c r="M212" s="205">
        <f t="shared" si="115"/>
        <v>0</v>
      </c>
      <c r="N212" s="206"/>
      <c r="O212" s="207"/>
      <c r="P212" s="177">
        <f t="shared" si="116"/>
        <v>0</v>
      </c>
      <c r="Q212" s="177">
        <f t="shared" si="117"/>
        <v>0</v>
      </c>
      <c r="R212" s="177">
        <f t="shared" si="118"/>
        <v>0</v>
      </c>
      <c r="S212" s="205">
        <f t="shared" si="119"/>
        <v>0</v>
      </c>
      <c r="T212" s="206"/>
      <c r="U212" s="207"/>
      <c r="V212" s="205">
        <f t="shared" si="120"/>
        <v>0</v>
      </c>
      <c r="W212" s="206"/>
      <c r="X212" s="207"/>
      <c r="Y212" s="187"/>
    </row>
    <row r="213" spans="1:25" ht="52.5" customHeight="1" thickBot="1">
      <c r="A213" s="130">
        <v>2484</v>
      </c>
      <c r="B213" s="141" t="s">
        <v>202</v>
      </c>
      <c r="C213" s="131">
        <v>8</v>
      </c>
      <c r="D213" s="132">
        <v>4</v>
      </c>
      <c r="E213" s="182" t="s">
        <v>839</v>
      </c>
      <c r="F213" s="183"/>
      <c r="G213" s="205">
        <f t="shared" si="113"/>
        <v>0</v>
      </c>
      <c r="H213" s="206"/>
      <c r="I213" s="207"/>
      <c r="J213" s="205">
        <f t="shared" si="114"/>
        <v>0</v>
      </c>
      <c r="K213" s="206"/>
      <c r="L213" s="207"/>
      <c r="M213" s="205">
        <f t="shared" si="115"/>
        <v>0</v>
      </c>
      <c r="N213" s="206"/>
      <c r="O213" s="207"/>
      <c r="P213" s="177">
        <f t="shared" si="116"/>
        <v>0</v>
      </c>
      <c r="Q213" s="177">
        <f t="shared" si="117"/>
        <v>0</v>
      </c>
      <c r="R213" s="177">
        <f t="shared" si="118"/>
        <v>0</v>
      </c>
      <c r="S213" s="205">
        <f t="shared" si="119"/>
        <v>0</v>
      </c>
      <c r="T213" s="206"/>
      <c r="U213" s="207"/>
      <c r="V213" s="205">
        <f t="shared" si="120"/>
        <v>0</v>
      </c>
      <c r="W213" s="206"/>
      <c r="X213" s="207"/>
      <c r="Y213" s="187"/>
    </row>
    <row r="214" spans="1:25" ht="33.75" customHeight="1" thickBot="1">
      <c r="A214" s="130">
        <v>2485</v>
      </c>
      <c r="B214" s="141" t="s">
        <v>202</v>
      </c>
      <c r="C214" s="131">
        <v>8</v>
      </c>
      <c r="D214" s="132">
        <v>5</v>
      </c>
      <c r="E214" s="182" t="s">
        <v>840</v>
      </c>
      <c r="F214" s="183"/>
      <c r="G214" s="205">
        <f t="shared" si="113"/>
        <v>0</v>
      </c>
      <c r="H214" s="206"/>
      <c r="I214" s="207"/>
      <c r="J214" s="205">
        <f t="shared" si="114"/>
        <v>0</v>
      </c>
      <c r="K214" s="206"/>
      <c r="L214" s="207"/>
      <c r="M214" s="205">
        <f t="shared" si="115"/>
        <v>0</v>
      </c>
      <c r="N214" s="206"/>
      <c r="O214" s="207"/>
      <c r="P214" s="177">
        <f t="shared" si="116"/>
        <v>0</v>
      </c>
      <c r="Q214" s="177">
        <f t="shared" si="117"/>
        <v>0</v>
      </c>
      <c r="R214" s="177">
        <f t="shared" si="118"/>
        <v>0</v>
      </c>
      <c r="S214" s="205">
        <f t="shared" si="119"/>
        <v>0</v>
      </c>
      <c r="T214" s="206"/>
      <c r="U214" s="207"/>
      <c r="V214" s="205">
        <f t="shared" si="120"/>
        <v>0</v>
      </c>
      <c r="W214" s="206"/>
      <c r="X214" s="207"/>
      <c r="Y214" s="187"/>
    </row>
    <row r="215" spans="1:25" ht="27" customHeight="1" thickBot="1">
      <c r="A215" s="130">
        <v>2486</v>
      </c>
      <c r="B215" s="141" t="s">
        <v>202</v>
      </c>
      <c r="C215" s="131">
        <v>8</v>
      </c>
      <c r="D215" s="132">
        <v>6</v>
      </c>
      <c r="E215" s="182" t="s">
        <v>841</v>
      </c>
      <c r="F215" s="183"/>
      <c r="G215" s="205">
        <f t="shared" si="113"/>
        <v>0</v>
      </c>
      <c r="H215" s="206"/>
      <c r="I215" s="207"/>
      <c r="J215" s="205">
        <f t="shared" si="114"/>
        <v>0</v>
      </c>
      <c r="K215" s="206"/>
      <c r="L215" s="207"/>
      <c r="M215" s="205">
        <f t="shared" si="115"/>
        <v>0</v>
      </c>
      <c r="N215" s="206"/>
      <c r="O215" s="207"/>
      <c r="P215" s="177">
        <f t="shared" si="116"/>
        <v>0</v>
      </c>
      <c r="Q215" s="177">
        <f t="shared" si="117"/>
        <v>0</v>
      </c>
      <c r="R215" s="177">
        <f t="shared" si="118"/>
        <v>0</v>
      </c>
      <c r="S215" s="205">
        <f t="shared" si="119"/>
        <v>0</v>
      </c>
      <c r="T215" s="206"/>
      <c r="U215" s="207"/>
      <c r="V215" s="205">
        <f t="shared" si="120"/>
        <v>0</v>
      </c>
      <c r="W215" s="206"/>
      <c r="X215" s="207"/>
      <c r="Y215" s="187"/>
    </row>
    <row r="216" spans="1:25" ht="38.25" customHeight="1" thickBot="1">
      <c r="A216" s="130">
        <v>2487</v>
      </c>
      <c r="B216" s="141" t="s">
        <v>202</v>
      </c>
      <c r="C216" s="131">
        <v>8</v>
      </c>
      <c r="D216" s="132">
        <v>7</v>
      </c>
      <c r="E216" s="182" t="s">
        <v>842</v>
      </c>
      <c r="F216" s="183"/>
      <c r="G216" s="205">
        <f t="shared" si="113"/>
        <v>0</v>
      </c>
      <c r="H216" s="206"/>
      <c r="I216" s="207"/>
      <c r="J216" s="205">
        <f t="shared" si="114"/>
        <v>0</v>
      </c>
      <c r="K216" s="206"/>
      <c r="L216" s="207"/>
      <c r="M216" s="205">
        <f t="shared" si="115"/>
        <v>0</v>
      </c>
      <c r="N216" s="206"/>
      <c r="O216" s="207"/>
      <c r="P216" s="177">
        <f t="shared" si="116"/>
        <v>0</v>
      </c>
      <c r="Q216" s="177">
        <f t="shared" si="117"/>
        <v>0</v>
      </c>
      <c r="R216" s="177">
        <f t="shared" si="118"/>
        <v>0</v>
      </c>
      <c r="S216" s="205">
        <f t="shared" si="119"/>
        <v>0</v>
      </c>
      <c r="T216" s="206"/>
      <c r="U216" s="207"/>
      <c r="V216" s="205">
        <f t="shared" si="120"/>
        <v>0</v>
      </c>
      <c r="W216" s="206"/>
      <c r="X216" s="207"/>
      <c r="Y216" s="187"/>
    </row>
    <row r="217" spans="1:25" ht="27.75" customHeight="1">
      <c r="A217" s="144">
        <v>2490</v>
      </c>
      <c r="B217" s="145" t="s">
        <v>202</v>
      </c>
      <c r="C217" s="142">
        <v>9</v>
      </c>
      <c r="D217" s="143">
        <v>0</v>
      </c>
      <c r="E217" s="188" t="s">
        <v>212</v>
      </c>
      <c r="F217" s="173"/>
      <c r="G217" s="189">
        <f aca="true" t="shared" si="121" ref="G217:O217">SUM(G219)</f>
        <v>-13187.8</v>
      </c>
      <c r="H217" s="190">
        <f t="shared" si="121"/>
        <v>0</v>
      </c>
      <c r="I217" s="191">
        <f t="shared" si="121"/>
        <v>-13187.8</v>
      </c>
      <c r="J217" s="189">
        <f t="shared" si="121"/>
        <v>0</v>
      </c>
      <c r="K217" s="190">
        <f t="shared" si="121"/>
        <v>0</v>
      </c>
      <c r="L217" s="191">
        <f t="shared" si="121"/>
        <v>0</v>
      </c>
      <c r="M217" s="189">
        <f t="shared" si="121"/>
        <v>-25000</v>
      </c>
      <c r="N217" s="190">
        <f t="shared" si="121"/>
        <v>0</v>
      </c>
      <c r="O217" s="191">
        <f t="shared" si="121"/>
        <v>-25000</v>
      </c>
      <c r="P217" s="177">
        <f t="shared" si="116"/>
        <v>-25000</v>
      </c>
      <c r="Q217" s="177">
        <f t="shared" si="117"/>
        <v>0</v>
      </c>
      <c r="R217" s="177">
        <f t="shared" si="118"/>
        <v>-25000</v>
      </c>
      <c r="S217" s="189">
        <f aca="true" t="shared" si="122" ref="S217:X217">SUM(S219)</f>
        <v>0</v>
      </c>
      <c r="T217" s="190">
        <f t="shared" si="122"/>
        <v>0</v>
      </c>
      <c r="U217" s="191">
        <f t="shared" si="122"/>
        <v>0</v>
      </c>
      <c r="V217" s="189">
        <f t="shared" si="122"/>
        <v>0</v>
      </c>
      <c r="W217" s="190">
        <f t="shared" si="122"/>
        <v>0</v>
      </c>
      <c r="X217" s="191">
        <f t="shared" si="122"/>
        <v>0</v>
      </c>
      <c r="Y217" s="187"/>
    </row>
    <row r="218" spans="1:25" s="133" customFormat="1" ht="16.5" customHeight="1">
      <c r="A218" s="130"/>
      <c r="B218" s="126"/>
      <c r="C218" s="131"/>
      <c r="D218" s="132"/>
      <c r="E218" s="182" t="s">
        <v>192</v>
      </c>
      <c r="F218" s="183"/>
      <c r="G218" s="184"/>
      <c r="H218" s="185"/>
      <c r="I218" s="186"/>
      <c r="J218" s="184"/>
      <c r="K218" s="185"/>
      <c r="L218" s="186"/>
      <c r="M218" s="184"/>
      <c r="N218" s="185"/>
      <c r="O218" s="186"/>
      <c r="P218" s="177">
        <f t="shared" si="116"/>
        <v>0</v>
      </c>
      <c r="Q218" s="177">
        <f t="shared" si="117"/>
        <v>0</v>
      </c>
      <c r="R218" s="177">
        <f t="shared" si="118"/>
        <v>0</v>
      </c>
      <c r="S218" s="184"/>
      <c r="T218" s="185"/>
      <c r="U218" s="186"/>
      <c r="V218" s="184"/>
      <c r="W218" s="185"/>
      <c r="X218" s="186"/>
      <c r="Y218" s="192"/>
    </row>
    <row r="219" spans="1:25" ht="27.75" customHeight="1" thickBot="1">
      <c r="A219" s="130">
        <v>2491</v>
      </c>
      <c r="B219" s="141" t="s">
        <v>202</v>
      </c>
      <c r="C219" s="131">
        <v>9</v>
      </c>
      <c r="D219" s="132">
        <v>1</v>
      </c>
      <c r="E219" s="182" t="s">
        <v>212</v>
      </c>
      <c r="F219" s="183"/>
      <c r="G219" s="205">
        <f>SUM(H219:I219)</f>
        <v>-13187.8</v>
      </c>
      <c r="H219" s="206"/>
      <c r="I219" s="207">
        <v>-13187.8</v>
      </c>
      <c r="J219" s="205">
        <f>SUM(K219:L219)</f>
        <v>0</v>
      </c>
      <c r="K219" s="206"/>
      <c r="L219" s="207"/>
      <c r="M219" s="205">
        <f>SUM(N219:O219)</f>
        <v>-25000</v>
      </c>
      <c r="N219" s="206"/>
      <c r="O219" s="207">
        <v>-25000</v>
      </c>
      <c r="P219" s="177">
        <f t="shared" si="116"/>
        <v>-25000</v>
      </c>
      <c r="Q219" s="177">
        <f t="shared" si="117"/>
        <v>0</v>
      </c>
      <c r="R219" s="177">
        <f t="shared" si="118"/>
        <v>-25000</v>
      </c>
      <c r="S219" s="205">
        <f>SUM(T219:U219)</f>
        <v>0</v>
      </c>
      <c r="T219" s="206"/>
      <c r="U219" s="207"/>
      <c r="V219" s="205">
        <f>SUM(W219:X219)</f>
        <v>0</v>
      </c>
      <c r="W219" s="206"/>
      <c r="X219" s="207"/>
      <c r="Y219" s="187"/>
    </row>
    <row r="220" spans="1:25" s="129" customFormat="1" ht="34.5" customHeight="1">
      <c r="A220" s="130">
        <v>2500</v>
      </c>
      <c r="B220" s="141" t="s">
        <v>213</v>
      </c>
      <c r="C220" s="142">
        <v>0</v>
      </c>
      <c r="D220" s="143">
        <v>0</v>
      </c>
      <c r="E220" s="188" t="s">
        <v>964</v>
      </c>
      <c r="F220" s="173"/>
      <c r="G220" s="189">
        <f aca="true" t="shared" si="123" ref="G220:O220">SUM(G222,G240,G243,G255,G258,G261,)</f>
        <v>77639.7</v>
      </c>
      <c r="H220" s="190">
        <f t="shared" si="123"/>
        <v>76989.7</v>
      </c>
      <c r="I220" s="191">
        <f t="shared" si="123"/>
        <v>650</v>
      </c>
      <c r="J220" s="189">
        <f t="shared" si="123"/>
        <v>172668.7</v>
      </c>
      <c r="K220" s="190">
        <f t="shared" si="123"/>
        <v>170668.7</v>
      </c>
      <c r="L220" s="191">
        <f t="shared" si="123"/>
        <v>2000</v>
      </c>
      <c r="M220" s="189">
        <f t="shared" si="123"/>
        <v>169938.7</v>
      </c>
      <c r="N220" s="190">
        <f t="shared" si="123"/>
        <v>167938.7</v>
      </c>
      <c r="O220" s="191">
        <f t="shared" si="123"/>
        <v>2000</v>
      </c>
      <c r="P220" s="177">
        <f t="shared" si="116"/>
        <v>-2730</v>
      </c>
      <c r="Q220" s="177">
        <f t="shared" si="117"/>
        <v>-2730</v>
      </c>
      <c r="R220" s="177">
        <f t="shared" si="118"/>
        <v>0</v>
      </c>
      <c r="S220" s="189">
        <f aca="true" t="shared" si="124" ref="S220:X220">SUM(S222,S240,S243,S255,S258,S261,)</f>
        <v>114630</v>
      </c>
      <c r="T220" s="190">
        <f t="shared" si="124"/>
        <v>111630</v>
      </c>
      <c r="U220" s="191">
        <f t="shared" si="124"/>
        <v>3000</v>
      </c>
      <c r="V220" s="189">
        <f t="shared" si="124"/>
        <v>114630</v>
      </c>
      <c r="W220" s="190">
        <f t="shared" si="124"/>
        <v>111630</v>
      </c>
      <c r="X220" s="191">
        <f t="shared" si="124"/>
        <v>3000</v>
      </c>
      <c r="Y220" s="138"/>
    </row>
    <row r="221" spans="1:25" ht="16.5" customHeight="1">
      <c r="A221" s="125"/>
      <c r="B221" s="126"/>
      <c r="C221" s="127"/>
      <c r="D221" s="128"/>
      <c r="E221" s="182" t="s">
        <v>5</v>
      </c>
      <c r="F221" s="183"/>
      <c r="G221" s="214"/>
      <c r="H221" s="215"/>
      <c r="I221" s="216"/>
      <c r="J221" s="214"/>
      <c r="K221" s="215"/>
      <c r="L221" s="216"/>
      <c r="M221" s="214"/>
      <c r="N221" s="215"/>
      <c r="O221" s="216"/>
      <c r="P221" s="177"/>
      <c r="Q221" s="177"/>
      <c r="R221" s="177"/>
      <c r="S221" s="214"/>
      <c r="T221" s="215"/>
      <c r="U221" s="216"/>
      <c r="V221" s="214"/>
      <c r="W221" s="215"/>
      <c r="X221" s="216"/>
      <c r="Y221" s="187"/>
    </row>
    <row r="222" spans="1:25" ht="17.25" customHeight="1">
      <c r="A222" s="144">
        <v>2510</v>
      </c>
      <c r="B222" s="145" t="s">
        <v>213</v>
      </c>
      <c r="C222" s="142">
        <v>1</v>
      </c>
      <c r="D222" s="143">
        <v>0</v>
      </c>
      <c r="E222" s="188" t="s">
        <v>214</v>
      </c>
      <c r="F222" s="173"/>
      <c r="G222" s="189">
        <f aca="true" t="shared" si="125" ref="G222:O222">SUM(G224)</f>
        <v>32884.1</v>
      </c>
      <c r="H222" s="190">
        <f t="shared" si="125"/>
        <v>32234.1</v>
      </c>
      <c r="I222" s="191">
        <f t="shared" si="125"/>
        <v>650</v>
      </c>
      <c r="J222" s="189">
        <f t="shared" si="125"/>
        <v>92055</v>
      </c>
      <c r="K222" s="190">
        <f t="shared" si="125"/>
        <v>91055</v>
      </c>
      <c r="L222" s="191">
        <f t="shared" si="125"/>
        <v>1000</v>
      </c>
      <c r="M222" s="189">
        <f t="shared" si="125"/>
        <v>88975</v>
      </c>
      <c r="N222" s="190">
        <f t="shared" si="125"/>
        <v>87975</v>
      </c>
      <c r="O222" s="191">
        <f t="shared" si="125"/>
        <v>1000</v>
      </c>
      <c r="P222" s="177">
        <f>M222-J222</f>
        <v>-3080</v>
      </c>
      <c r="Q222" s="177">
        <f>N222-K222</f>
        <v>-3080</v>
      </c>
      <c r="R222" s="177">
        <f>O222-L222</f>
        <v>0</v>
      </c>
      <c r="S222" s="189">
        <f aca="true" t="shared" si="126" ref="S222:X222">SUM(S224)</f>
        <v>40180</v>
      </c>
      <c r="T222" s="190">
        <f t="shared" si="126"/>
        <v>38680</v>
      </c>
      <c r="U222" s="191">
        <f t="shared" si="126"/>
        <v>1500</v>
      </c>
      <c r="V222" s="189">
        <f t="shared" si="126"/>
        <v>40180</v>
      </c>
      <c r="W222" s="190">
        <f t="shared" si="126"/>
        <v>38680</v>
      </c>
      <c r="X222" s="191">
        <f t="shared" si="126"/>
        <v>1500</v>
      </c>
      <c r="Y222" s="187"/>
    </row>
    <row r="223" spans="1:25" s="133" customFormat="1" ht="16.5" customHeight="1">
      <c r="A223" s="130"/>
      <c r="B223" s="126"/>
      <c r="C223" s="131"/>
      <c r="D223" s="132"/>
      <c r="E223" s="182" t="s">
        <v>192</v>
      </c>
      <c r="F223" s="183"/>
      <c r="G223" s="184"/>
      <c r="H223" s="185"/>
      <c r="I223" s="186"/>
      <c r="J223" s="184"/>
      <c r="K223" s="185"/>
      <c r="L223" s="186"/>
      <c r="M223" s="184"/>
      <c r="N223" s="185"/>
      <c r="O223" s="186"/>
      <c r="P223" s="177"/>
      <c r="Q223" s="177"/>
      <c r="R223" s="177"/>
      <c r="S223" s="184"/>
      <c r="T223" s="185"/>
      <c r="U223" s="186"/>
      <c r="V223" s="184"/>
      <c r="W223" s="185"/>
      <c r="X223" s="186"/>
      <c r="Y223" s="192"/>
    </row>
    <row r="224" spans="1:25" ht="17.25" customHeight="1" thickBot="1">
      <c r="A224" s="130">
        <v>2511</v>
      </c>
      <c r="B224" s="141" t="s">
        <v>213</v>
      </c>
      <c r="C224" s="131">
        <v>1</v>
      </c>
      <c r="D224" s="132">
        <v>1</v>
      </c>
      <c r="E224" s="182" t="s">
        <v>214</v>
      </c>
      <c r="F224" s="173"/>
      <c r="G224" s="205">
        <f>SUM(H224:I224)</f>
        <v>32884.1</v>
      </c>
      <c r="H224" s="206">
        <f>SUM(H225:H235)</f>
        <v>32234.1</v>
      </c>
      <c r="I224" s="209">
        <f>SUM(I236:I239)</f>
        <v>650</v>
      </c>
      <c r="J224" s="205">
        <f>SUM(K224:L224)</f>
        <v>92055</v>
      </c>
      <c r="K224" s="206">
        <f>SUM(K225:K235)</f>
        <v>91055</v>
      </c>
      <c r="L224" s="209">
        <f>SUM(L236:L239)</f>
        <v>1000</v>
      </c>
      <c r="M224" s="205">
        <f>SUM(N224:O224)</f>
        <v>88975</v>
      </c>
      <c r="N224" s="206">
        <f>SUM(N225:N235)</f>
        <v>87975</v>
      </c>
      <c r="O224" s="209">
        <f>SUM(O236:O239)</f>
        <v>1000</v>
      </c>
      <c r="P224" s="177">
        <f>M224-J224</f>
        <v>-3080</v>
      </c>
      <c r="Q224" s="177">
        <f>N224-K224</f>
        <v>-3080</v>
      </c>
      <c r="R224" s="177">
        <f>O224-L224</f>
        <v>0</v>
      </c>
      <c r="S224" s="205">
        <f>SUM(T224:U224)</f>
        <v>40180</v>
      </c>
      <c r="T224" s="206">
        <f>SUM(T225:T235)</f>
        <v>38680</v>
      </c>
      <c r="U224" s="209">
        <f>SUM(U236:U239)</f>
        <v>1500</v>
      </c>
      <c r="V224" s="205">
        <f>SUM(W224:X224)</f>
        <v>40180</v>
      </c>
      <c r="W224" s="206">
        <f>SUM(W225:W235)</f>
        <v>38680</v>
      </c>
      <c r="X224" s="209">
        <f>SUM(X236:X239)</f>
        <v>1500</v>
      </c>
      <c r="Y224" s="187"/>
    </row>
    <row r="225" spans="1:25" ht="17.25" customHeight="1" thickBot="1">
      <c r="A225" s="130"/>
      <c r="B225" s="141"/>
      <c r="C225" s="131"/>
      <c r="D225" s="132"/>
      <c r="E225" s="359"/>
      <c r="F225" s="173">
        <v>4111</v>
      </c>
      <c r="G225" s="205">
        <f aca="true" t="shared" si="127" ref="G225:G233">SUM(H225:I225)</f>
        <v>16559.6</v>
      </c>
      <c r="H225" s="195">
        <v>16559.6</v>
      </c>
      <c r="I225" s="210"/>
      <c r="J225" s="205">
        <f aca="true" t="shared" si="128" ref="J225:J233">SUM(K225:L225)</f>
        <v>73582</v>
      </c>
      <c r="K225" s="195">
        <v>73582</v>
      </c>
      <c r="L225" s="210"/>
      <c r="M225" s="205">
        <f aca="true" t="shared" si="129" ref="M225:M233">SUM(N225:O225)</f>
        <v>73582</v>
      </c>
      <c r="N225" s="195">
        <v>73582</v>
      </c>
      <c r="O225" s="210"/>
      <c r="P225" s="177">
        <f aca="true" t="shared" si="130" ref="P225:P233">M225-J225</f>
        <v>0</v>
      </c>
      <c r="Q225" s="177">
        <f aca="true" t="shared" si="131" ref="Q225:Q232">N225-K225</f>
        <v>0</v>
      </c>
      <c r="R225" s="177">
        <f aca="true" t="shared" si="132" ref="R225:R232">O225-L225</f>
        <v>0</v>
      </c>
      <c r="S225" s="205">
        <f aca="true" t="shared" si="133" ref="S225:S239">SUM(T225:U225)</f>
        <v>20000</v>
      </c>
      <c r="T225" s="195">
        <v>20000</v>
      </c>
      <c r="U225" s="210"/>
      <c r="V225" s="205">
        <f aca="true" t="shared" si="134" ref="V225:V233">SUM(W225:X225)</f>
        <v>20000</v>
      </c>
      <c r="W225" s="195">
        <v>20000</v>
      </c>
      <c r="X225" s="210"/>
      <c r="Y225" s="187"/>
    </row>
    <row r="226" spans="1:25" ht="17.25" customHeight="1" thickBot="1">
      <c r="A226" s="130"/>
      <c r="B226" s="141"/>
      <c r="C226" s="131"/>
      <c r="D226" s="132"/>
      <c r="E226" s="359"/>
      <c r="F226" s="173">
        <v>4112</v>
      </c>
      <c r="G226" s="205">
        <f t="shared" si="127"/>
        <v>1275</v>
      </c>
      <c r="H226" s="195">
        <v>1275</v>
      </c>
      <c r="I226" s="210"/>
      <c r="J226" s="205">
        <f t="shared" si="128"/>
        <v>6000</v>
      </c>
      <c r="K226" s="195">
        <v>6000</v>
      </c>
      <c r="L226" s="210"/>
      <c r="M226" s="205">
        <f t="shared" si="129"/>
        <v>6000</v>
      </c>
      <c r="N226" s="195">
        <v>6000</v>
      </c>
      <c r="O226" s="210"/>
      <c r="P226" s="177">
        <f t="shared" si="130"/>
        <v>0</v>
      </c>
      <c r="Q226" s="177">
        <f t="shared" si="131"/>
        <v>0</v>
      </c>
      <c r="R226" s="177">
        <f t="shared" si="132"/>
        <v>0</v>
      </c>
      <c r="S226" s="205">
        <f t="shared" si="133"/>
        <v>1000</v>
      </c>
      <c r="T226" s="195">
        <v>1000</v>
      </c>
      <c r="U226" s="210"/>
      <c r="V226" s="205">
        <f t="shared" si="134"/>
        <v>1000</v>
      </c>
      <c r="W226" s="195">
        <v>1000</v>
      </c>
      <c r="X226" s="210"/>
      <c r="Y226" s="187"/>
    </row>
    <row r="227" spans="1:25" ht="17.25" customHeight="1" thickBot="1">
      <c r="A227" s="130"/>
      <c r="B227" s="141"/>
      <c r="C227" s="131"/>
      <c r="D227" s="132"/>
      <c r="E227" s="359"/>
      <c r="F227" s="173">
        <v>4213</v>
      </c>
      <c r="G227" s="205">
        <f t="shared" si="127"/>
        <v>1462</v>
      </c>
      <c r="H227" s="195">
        <v>1462</v>
      </c>
      <c r="I227" s="210"/>
      <c r="J227" s="205">
        <f t="shared" si="128"/>
        <v>3000</v>
      </c>
      <c r="K227" s="195">
        <v>3000</v>
      </c>
      <c r="L227" s="210"/>
      <c r="M227" s="205">
        <f t="shared" si="129"/>
        <v>0</v>
      </c>
      <c r="N227" s="195">
        <v>0</v>
      </c>
      <c r="O227" s="210"/>
      <c r="P227" s="177">
        <f t="shared" si="130"/>
        <v>-3000</v>
      </c>
      <c r="Q227" s="177">
        <f t="shared" si="131"/>
        <v>-3000</v>
      </c>
      <c r="R227" s="177">
        <f t="shared" si="132"/>
        <v>0</v>
      </c>
      <c r="S227" s="205">
        <f t="shared" si="133"/>
        <v>3000</v>
      </c>
      <c r="T227" s="195">
        <v>3000</v>
      </c>
      <c r="U227" s="210"/>
      <c r="V227" s="205">
        <f t="shared" si="134"/>
        <v>3000</v>
      </c>
      <c r="W227" s="195">
        <v>3000</v>
      </c>
      <c r="X227" s="210"/>
      <c r="Y227" s="187"/>
    </row>
    <row r="228" spans="1:25" ht="17.25" customHeight="1" thickBot="1">
      <c r="A228" s="130"/>
      <c r="B228" s="141"/>
      <c r="C228" s="131"/>
      <c r="D228" s="132"/>
      <c r="E228" s="359"/>
      <c r="F228" s="173">
        <v>4215</v>
      </c>
      <c r="G228" s="205">
        <f t="shared" si="127"/>
        <v>0</v>
      </c>
      <c r="H228" s="195"/>
      <c r="I228" s="210"/>
      <c r="J228" s="205">
        <f t="shared" si="128"/>
        <v>250</v>
      </c>
      <c r="K228" s="195">
        <v>250</v>
      </c>
      <c r="L228" s="210"/>
      <c r="M228" s="205">
        <f t="shared" si="129"/>
        <v>250</v>
      </c>
      <c r="N228" s="195">
        <v>250</v>
      </c>
      <c r="O228" s="210"/>
      <c r="P228" s="177">
        <f t="shared" si="130"/>
        <v>0</v>
      </c>
      <c r="Q228" s="177">
        <f t="shared" si="131"/>
        <v>0</v>
      </c>
      <c r="R228" s="177">
        <f t="shared" si="132"/>
        <v>0</v>
      </c>
      <c r="S228" s="205">
        <f t="shared" si="133"/>
        <v>150</v>
      </c>
      <c r="T228" s="195">
        <v>150</v>
      </c>
      <c r="U228" s="210"/>
      <c r="V228" s="205">
        <f t="shared" si="134"/>
        <v>150</v>
      </c>
      <c r="W228" s="195">
        <v>150</v>
      </c>
      <c r="X228" s="210"/>
      <c r="Y228" s="187"/>
    </row>
    <row r="229" spans="1:25" ht="17.25" customHeight="1" thickBot="1">
      <c r="A229" s="130"/>
      <c r="B229" s="141"/>
      <c r="C229" s="131"/>
      <c r="D229" s="132"/>
      <c r="E229" s="359"/>
      <c r="F229" s="173">
        <v>4239</v>
      </c>
      <c r="G229" s="205">
        <f t="shared" si="127"/>
        <v>165</v>
      </c>
      <c r="H229" s="195">
        <v>165</v>
      </c>
      <c r="I229" s="210"/>
      <c r="J229" s="205">
        <f t="shared" si="128"/>
        <v>250</v>
      </c>
      <c r="K229" s="195">
        <v>250</v>
      </c>
      <c r="L229" s="210"/>
      <c r="M229" s="205">
        <f t="shared" si="129"/>
        <v>250</v>
      </c>
      <c r="N229" s="195">
        <v>250</v>
      </c>
      <c r="O229" s="210"/>
      <c r="P229" s="177">
        <f t="shared" si="130"/>
        <v>0</v>
      </c>
      <c r="Q229" s="177">
        <f t="shared" si="131"/>
        <v>0</v>
      </c>
      <c r="R229" s="177">
        <f t="shared" si="132"/>
        <v>0</v>
      </c>
      <c r="S229" s="205">
        <f t="shared" si="133"/>
        <v>200</v>
      </c>
      <c r="T229" s="195">
        <v>200</v>
      </c>
      <c r="U229" s="210"/>
      <c r="V229" s="205">
        <f t="shared" si="134"/>
        <v>200</v>
      </c>
      <c r="W229" s="195">
        <v>200</v>
      </c>
      <c r="X229" s="210"/>
      <c r="Y229" s="187"/>
    </row>
    <row r="230" spans="1:25" ht="17.25" customHeight="1" thickBot="1">
      <c r="A230" s="130"/>
      <c r="B230" s="141"/>
      <c r="C230" s="131"/>
      <c r="D230" s="132"/>
      <c r="E230" s="359"/>
      <c r="F230" s="173">
        <v>4252</v>
      </c>
      <c r="G230" s="205">
        <f t="shared" si="127"/>
        <v>0</v>
      </c>
      <c r="H230" s="195"/>
      <c r="I230" s="210"/>
      <c r="J230" s="205">
        <f t="shared" si="128"/>
        <v>1000</v>
      </c>
      <c r="K230" s="195">
        <v>1000</v>
      </c>
      <c r="L230" s="210"/>
      <c r="M230" s="205">
        <f t="shared" si="129"/>
        <v>1000</v>
      </c>
      <c r="N230" s="195">
        <v>1000</v>
      </c>
      <c r="O230" s="210"/>
      <c r="P230" s="177">
        <f t="shared" si="130"/>
        <v>0</v>
      </c>
      <c r="Q230" s="177">
        <f>N230-K230</f>
        <v>0</v>
      </c>
      <c r="R230" s="177">
        <f>O230-L230</f>
        <v>0</v>
      </c>
      <c r="S230" s="205">
        <f t="shared" si="133"/>
        <v>1000</v>
      </c>
      <c r="T230" s="195">
        <v>1000</v>
      </c>
      <c r="U230" s="210"/>
      <c r="V230" s="205">
        <f t="shared" si="134"/>
        <v>1000</v>
      </c>
      <c r="W230" s="195">
        <v>1000</v>
      </c>
      <c r="X230" s="210"/>
      <c r="Y230" s="187"/>
    </row>
    <row r="231" spans="1:25" ht="17.25" customHeight="1" thickBot="1">
      <c r="A231" s="130"/>
      <c r="B231" s="141"/>
      <c r="C231" s="131"/>
      <c r="D231" s="132"/>
      <c r="E231" s="359"/>
      <c r="F231" s="173">
        <v>4261</v>
      </c>
      <c r="G231" s="205">
        <f t="shared" si="127"/>
        <v>77.5</v>
      </c>
      <c r="H231" s="195">
        <v>77.5</v>
      </c>
      <c r="I231" s="210"/>
      <c r="J231" s="205">
        <f t="shared" si="128"/>
        <v>80</v>
      </c>
      <c r="K231" s="195">
        <v>80</v>
      </c>
      <c r="L231" s="210"/>
      <c r="M231" s="205">
        <f t="shared" si="129"/>
        <v>0</v>
      </c>
      <c r="N231" s="195">
        <v>0</v>
      </c>
      <c r="O231" s="210"/>
      <c r="P231" s="177">
        <f t="shared" si="130"/>
        <v>-80</v>
      </c>
      <c r="Q231" s="177">
        <f t="shared" si="131"/>
        <v>-80</v>
      </c>
      <c r="R231" s="177">
        <f t="shared" si="132"/>
        <v>0</v>
      </c>
      <c r="S231" s="205">
        <f t="shared" si="133"/>
        <v>80</v>
      </c>
      <c r="T231" s="195">
        <v>80</v>
      </c>
      <c r="U231" s="210"/>
      <c r="V231" s="205">
        <f t="shared" si="134"/>
        <v>80</v>
      </c>
      <c r="W231" s="195">
        <v>80</v>
      </c>
      <c r="X231" s="210"/>
      <c r="Y231" s="187"/>
    </row>
    <row r="232" spans="1:25" ht="17.25" customHeight="1" thickBot="1">
      <c r="A232" s="130"/>
      <c r="B232" s="141"/>
      <c r="C232" s="131"/>
      <c r="D232" s="132"/>
      <c r="E232" s="359"/>
      <c r="F232" s="173">
        <v>4264</v>
      </c>
      <c r="G232" s="205">
        <f t="shared" si="127"/>
        <v>11797.3</v>
      </c>
      <c r="H232" s="195">
        <v>11797.3</v>
      </c>
      <c r="I232" s="210"/>
      <c r="J232" s="205">
        <f t="shared" si="128"/>
        <v>6000</v>
      </c>
      <c r="K232" s="195">
        <v>6000</v>
      </c>
      <c r="L232" s="210"/>
      <c r="M232" s="205">
        <f t="shared" si="129"/>
        <v>6000</v>
      </c>
      <c r="N232" s="195">
        <v>6000</v>
      </c>
      <c r="O232" s="210"/>
      <c r="P232" s="177">
        <f t="shared" si="130"/>
        <v>0</v>
      </c>
      <c r="Q232" s="177">
        <f t="shared" si="131"/>
        <v>0</v>
      </c>
      <c r="R232" s="177">
        <f t="shared" si="132"/>
        <v>0</v>
      </c>
      <c r="S232" s="205">
        <f t="shared" si="133"/>
        <v>12000</v>
      </c>
      <c r="T232" s="195">
        <v>12000</v>
      </c>
      <c r="U232" s="210"/>
      <c r="V232" s="205">
        <f t="shared" si="134"/>
        <v>12000</v>
      </c>
      <c r="W232" s="195">
        <v>12000</v>
      </c>
      <c r="X232" s="210"/>
      <c r="Y232" s="187"/>
    </row>
    <row r="233" spans="1:25" ht="17.25" customHeight="1" thickBot="1">
      <c r="A233" s="130"/>
      <c r="B233" s="141"/>
      <c r="C233" s="131"/>
      <c r="D233" s="132"/>
      <c r="E233" s="359"/>
      <c r="F233" s="173">
        <v>4269</v>
      </c>
      <c r="G233" s="205">
        <f t="shared" si="127"/>
        <v>799.9</v>
      </c>
      <c r="H233" s="195">
        <v>799.9</v>
      </c>
      <c r="I233" s="210"/>
      <c r="J233" s="205">
        <f t="shared" si="128"/>
        <v>793</v>
      </c>
      <c r="K233" s="195">
        <v>793</v>
      </c>
      <c r="L233" s="210"/>
      <c r="M233" s="205">
        <f t="shared" si="129"/>
        <v>793</v>
      </c>
      <c r="N233" s="195">
        <v>793</v>
      </c>
      <c r="O233" s="210"/>
      <c r="P233" s="177">
        <f t="shared" si="130"/>
        <v>0</v>
      </c>
      <c r="Q233" s="177">
        <f aca="true" t="shared" si="135" ref="Q233:Q243">N233-K233</f>
        <v>0</v>
      </c>
      <c r="R233" s="177">
        <f aca="true" t="shared" si="136" ref="R233:R243">O233-L233</f>
        <v>0</v>
      </c>
      <c r="S233" s="205">
        <f t="shared" si="133"/>
        <v>1000</v>
      </c>
      <c r="T233" s="195">
        <v>1000</v>
      </c>
      <c r="U233" s="210"/>
      <c r="V233" s="205">
        <f t="shared" si="134"/>
        <v>1000</v>
      </c>
      <c r="W233" s="195">
        <v>1000</v>
      </c>
      <c r="X233" s="210"/>
      <c r="Y233" s="187"/>
    </row>
    <row r="234" spans="1:25" ht="40.5" customHeight="1" thickBot="1">
      <c r="A234" s="130"/>
      <c r="B234" s="141"/>
      <c r="C234" s="131"/>
      <c r="D234" s="132"/>
      <c r="E234" s="164"/>
      <c r="F234" s="165">
        <v>4822</v>
      </c>
      <c r="G234" s="205">
        <f aca="true" t="shared" si="137" ref="G234:G239">SUM(H234:I234)</f>
        <v>0</v>
      </c>
      <c r="H234" s="185"/>
      <c r="I234" s="186"/>
      <c r="J234" s="205">
        <f aca="true" t="shared" si="138" ref="J234:J239">SUM(K234:L234)</f>
        <v>0</v>
      </c>
      <c r="K234" s="185">
        <v>0</v>
      </c>
      <c r="L234" s="186"/>
      <c r="M234" s="205">
        <f aca="true" t="shared" si="139" ref="M234:M239">SUM(N234:O234)</f>
        <v>0</v>
      </c>
      <c r="N234" s="185">
        <v>0</v>
      </c>
      <c r="O234" s="186"/>
      <c r="P234" s="177">
        <f aca="true" t="shared" si="140" ref="P234:P243">M234-J234</f>
        <v>0</v>
      </c>
      <c r="Q234" s="177">
        <f t="shared" si="135"/>
        <v>0</v>
      </c>
      <c r="R234" s="177">
        <f t="shared" si="136"/>
        <v>0</v>
      </c>
      <c r="S234" s="205">
        <f t="shared" si="133"/>
        <v>100</v>
      </c>
      <c r="T234" s="185">
        <v>100</v>
      </c>
      <c r="U234" s="186"/>
      <c r="V234" s="205">
        <f aca="true" t="shared" si="141" ref="V234:V239">SUM(W234:X234)</f>
        <v>100</v>
      </c>
      <c r="W234" s="185">
        <v>100</v>
      </c>
      <c r="X234" s="186"/>
      <c r="Y234" s="187"/>
    </row>
    <row r="235" spans="1:25" ht="40.5" customHeight="1" thickBot="1">
      <c r="A235" s="130"/>
      <c r="B235" s="141"/>
      <c r="C235" s="131"/>
      <c r="D235" s="132"/>
      <c r="E235" s="275"/>
      <c r="F235" s="165">
        <v>4823</v>
      </c>
      <c r="G235" s="205">
        <f t="shared" si="137"/>
        <v>97.8</v>
      </c>
      <c r="H235" s="185">
        <v>97.8</v>
      </c>
      <c r="I235" s="186"/>
      <c r="J235" s="205">
        <f t="shared" si="138"/>
        <v>100</v>
      </c>
      <c r="K235" s="185">
        <v>100</v>
      </c>
      <c r="L235" s="186"/>
      <c r="M235" s="205">
        <f t="shared" si="139"/>
        <v>100</v>
      </c>
      <c r="N235" s="185">
        <v>100</v>
      </c>
      <c r="O235" s="186"/>
      <c r="P235" s="177">
        <f t="shared" si="140"/>
        <v>0</v>
      </c>
      <c r="Q235" s="177">
        <f t="shared" si="135"/>
        <v>0</v>
      </c>
      <c r="R235" s="177">
        <f t="shared" si="136"/>
        <v>0</v>
      </c>
      <c r="S235" s="205">
        <f t="shared" si="133"/>
        <v>150</v>
      </c>
      <c r="T235" s="185">
        <v>150</v>
      </c>
      <c r="U235" s="186"/>
      <c r="V235" s="205">
        <f t="shared" si="141"/>
        <v>150</v>
      </c>
      <c r="W235" s="185">
        <v>150</v>
      </c>
      <c r="X235" s="186"/>
      <c r="Y235" s="187"/>
    </row>
    <row r="236" spans="1:25" ht="16.5" thickBot="1">
      <c r="A236" s="130"/>
      <c r="B236" s="141"/>
      <c r="C236" s="131"/>
      <c r="D236" s="132"/>
      <c r="E236" s="275"/>
      <c r="F236" s="165">
        <v>5113</v>
      </c>
      <c r="G236" s="205">
        <f t="shared" si="137"/>
        <v>400</v>
      </c>
      <c r="H236" s="185"/>
      <c r="I236" s="186">
        <v>400</v>
      </c>
      <c r="J236" s="205">
        <f t="shared" si="138"/>
        <v>0</v>
      </c>
      <c r="K236" s="185">
        <v>0</v>
      </c>
      <c r="L236" s="186"/>
      <c r="M236" s="205">
        <f t="shared" si="139"/>
        <v>0</v>
      </c>
      <c r="N236" s="185"/>
      <c r="O236" s="186"/>
      <c r="P236" s="177">
        <f t="shared" si="140"/>
        <v>0</v>
      </c>
      <c r="Q236" s="177">
        <f t="shared" si="135"/>
        <v>0</v>
      </c>
      <c r="R236" s="177">
        <f t="shared" si="136"/>
        <v>0</v>
      </c>
      <c r="S236" s="205">
        <f t="shared" si="133"/>
        <v>0</v>
      </c>
      <c r="T236" s="185"/>
      <c r="U236" s="186"/>
      <c r="V236" s="205">
        <f t="shared" si="141"/>
        <v>0</v>
      </c>
      <c r="W236" s="185"/>
      <c r="X236" s="186"/>
      <c r="Y236" s="187"/>
    </row>
    <row r="237" spans="1:25" ht="16.5" thickBot="1">
      <c r="A237" s="130"/>
      <c r="B237" s="141"/>
      <c r="C237" s="131"/>
      <c r="D237" s="132"/>
      <c r="E237" s="275"/>
      <c r="F237" s="165">
        <v>5121</v>
      </c>
      <c r="G237" s="205">
        <f t="shared" si="137"/>
        <v>0</v>
      </c>
      <c r="H237" s="185"/>
      <c r="I237" s="186"/>
      <c r="J237" s="205">
        <f t="shared" si="138"/>
        <v>1000</v>
      </c>
      <c r="K237" s="185"/>
      <c r="L237" s="186">
        <v>1000</v>
      </c>
      <c r="M237" s="205">
        <f t="shared" si="139"/>
        <v>1000</v>
      </c>
      <c r="N237" s="185">
        <v>0</v>
      </c>
      <c r="O237" s="186">
        <v>1000</v>
      </c>
      <c r="P237" s="177">
        <f t="shared" si="140"/>
        <v>0</v>
      </c>
      <c r="Q237" s="177">
        <f t="shared" si="135"/>
        <v>0</v>
      </c>
      <c r="R237" s="177">
        <f t="shared" si="136"/>
        <v>0</v>
      </c>
      <c r="S237" s="205">
        <f t="shared" si="133"/>
        <v>1500</v>
      </c>
      <c r="T237" s="185"/>
      <c r="U237" s="186">
        <v>1500</v>
      </c>
      <c r="V237" s="205">
        <f t="shared" si="141"/>
        <v>1500</v>
      </c>
      <c r="W237" s="185">
        <v>0</v>
      </c>
      <c r="X237" s="186">
        <v>1500</v>
      </c>
      <c r="Y237" s="187"/>
    </row>
    <row r="238" spans="1:25" ht="16.5" thickBot="1">
      <c r="A238" s="130"/>
      <c r="B238" s="141"/>
      <c r="C238" s="131"/>
      <c r="D238" s="132"/>
      <c r="E238" s="275"/>
      <c r="F238" s="165">
        <v>5122</v>
      </c>
      <c r="G238" s="205">
        <f t="shared" si="137"/>
        <v>0</v>
      </c>
      <c r="H238" s="185"/>
      <c r="I238" s="186"/>
      <c r="J238" s="205">
        <f t="shared" si="138"/>
        <v>0</v>
      </c>
      <c r="K238" s="185"/>
      <c r="L238" s="186"/>
      <c r="M238" s="205">
        <f t="shared" si="139"/>
        <v>0</v>
      </c>
      <c r="N238" s="185"/>
      <c r="O238" s="186"/>
      <c r="P238" s="177">
        <f t="shared" si="140"/>
        <v>0</v>
      </c>
      <c r="Q238" s="177">
        <f t="shared" si="135"/>
        <v>0</v>
      </c>
      <c r="R238" s="177">
        <f t="shared" si="136"/>
        <v>0</v>
      </c>
      <c r="S238" s="205">
        <f t="shared" si="133"/>
        <v>0</v>
      </c>
      <c r="T238" s="185"/>
      <c r="U238" s="186"/>
      <c r="V238" s="205">
        <f t="shared" si="141"/>
        <v>0</v>
      </c>
      <c r="W238" s="185"/>
      <c r="X238" s="186"/>
      <c r="Y238" s="187"/>
    </row>
    <row r="239" spans="1:25" ht="16.5" thickBot="1">
      <c r="A239" s="130"/>
      <c r="B239" s="141"/>
      <c r="C239" s="131"/>
      <c r="D239" s="132"/>
      <c r="E239" s="275"/>
      <c r="F239" s="165">
        <v>5129</v>
      </c>
      <c r="G239" s="205">
        <f t="shared" si="137"/>
        <v>250</v>
      </c>
      <c r="H239" s="185"/>
      <c r="I239" s="186">
        <v>250</v>
      </c>
      <c r="J239" s="205">
        <f t="shared" si="138"/>
        <v>0</v>
      </c>
      <c r="K239" s="185"/>
      <c r="L239" s="186"/>
      <c r="M239" s="205">
        <f t="shared" si="139"/>
        <v>0</v>
      </c>
      <c r="N239" s="185"/>
      <c r="O239" s="186"/>
      <c r="P239" s="177">
        <f t="shared" si="140"/>
        <v>0</v>
      </c>
      <c r="Q239" s="177">
        <f t="shared" si="135"/>
        <v>0</v>
      </c>
      <c r="R239" s="177">
        <f t="shared" si="136"/>
        <v>0</v>
      </c>
      <c r="S239" s="205">
        <f t="shared" si="133"/>
        <v>0</v>
      </c>
      <c r="T239" s="185"/>
      <c r="U239" s="186"/>
      <c r="V239" s="205">
        <f t="shared" si="141"/>
        <v>0</v>
      </c>
      <c r="W239" s="185"/>
      <c r="X239" s="186"/>
      <c r="Y239" s="187"/>
    </row>
    <row r="240" spans="1:25" ht="18.75" customHeight="1">
      <c r="A240" s="130">
        <v>2520</v>
      </c>
      <c r="B240" s="141" t="s">
        <v>213</v>
      </c>
      <c r="C240" s="131">
        <v>2</v>
      </c>
      <c r="D240" s="132">
        <v>0</v>
      </c>
      <c r="E240" s="182" t="s">
        <v>215</v>
      </c>
      <c r="F240" s="183"/>
      <c r="G240" s="184">
        <f aca="true" t="shared" si="142" ref="G240:O240">SUM(G242)</f>
        <v>0</v>
      </c>
      <c r="H240" s="185">
        <f t="shared" si="142"/>
        <v>0</v>
      </c>
      <c r="I240" s="186">
        <f t="shared" si="142"/>
        <v>0</v>
      </c>
      <c r="J240" s="184">
        <f t="shared" si="142"/>
        <v>0</v>
      </c>
      <c r="K240" s="185">
        <f t="shared" si="142"/>
        <v>0</v>
      </c>
      <c r="L240" s="186">
        <f t="shared" si="142"/>
        <v>0</v>
      </c>
      <c r="M240" s="184">
        <f t="shared" si="142"/>
        <v>0</v>
      </c>
      <c r="N240" s="185">
        <f t="shared" si="142"/>
        <v>0</v>
      </c>
      <c r="O240" s="186">
        <f t="shared" si="142"/>
        <v>0</v>
      </c>
      <c r="P240" s="177">
        <f t="shared" si="140"/>
        <v>0</v>
      </c>
      <c r="Q240" s="177">
        <f t="shared" si="135"/>
        <v>0</v>
      </c>
      <c r="R240" s="177">
        <f t="shared" si="136"/>
        <v>0</v>
      </c>
      <c r="S240" s="184">
        <f aca="true" t="shared" si="143" ref="S240:X240">SUM(S242)</f>
        <v>0</v>
      </c>
      <c r="T240" s="185">
        <f t="shared" si="143"/>
        <v>0</v>
      </c>
      <c r="U240" s="186">
        <f t="shared" si="143"/>
        <v>0</v>
      </c>
      <c r="V240" s="184">
        <f t="shared" si="143"/>
        <v>0</v>
      </c>
      <c r="W240" s="185">
        <f t="shared" si="143"/>
        <v>0</v>
      </c>
      <c r="X240" s="186">
        <f t="shared" si="143"/>
        <v>0</v>
      </c>
      <c r="Y240" s="187"/>
    </row>
    <row r="241" spans="1:25" s="133" customFormat="1" ht="18" customHeight="1">
      <c r="A241" s="130"/>
      <c r="B241" s="126"/>
      <c r="C241" s="131"/>
      <c r="D241" s="132"/>
      <c r="E241" s="182"/>
      <c r="F241" s="183"/>
      <c r="G241" s="194"/>
      <c r="H241" s="195"/>
      <c r="I241" s="210"/>
      <c r="J241" s="194"/>
      <c r="K241" s="195"/>
      <c r="L241" s="210"/>
      <c r="M241" s="194"/>
      <c r="N241" s="195"/>
      <c r="O241" s="210"/>
      <c r="P241" s="177">
        <f t="shared" si="140"/>
        <v>0</v>
      </c>
      <c r="Q241" s="177">
        <f t="shared" si="135"/>
        <v>0</v>
      </c>
      <c r="R241" s="177">
        <f t="shared" si="136"/>
        <v>0</v>
      </c>
      <c r="S241" s="194"/>
      <c r="T241" s="195"/>
      <c r="U241" s="210"/>
      <c r="V241" s="194"/>
      <c r="W241" s="195"/>
      <c r="X241" s="210"/>
      <c r="Y241" s="192"/>
    </row>
    <row r="242" spans="1:25" ht="16.5" customHeight="1" thickBot="1">
      <c r="A242" s="130">
        <v>2521</v>
      </c>
      <c r="B242" s="141" t="s">
        <v>213</v>
      </c>
      <c r="C242" s="131">
        <v>2</v>
      </c>
      <c r="D242" s="132">
        <v>1</v>
      </c>
      <c r="E242" s="182" t="s">
        <v>843</v>
      </c>
      <c r="F242" s="183"/>
      <c r="G242" s="205">
        <f>SUM(H242:I242)</f>
        <v>0</v>
      </c>
      <c r="H242" s="195"/>
      <c r="I242" s="196"/>
      <c r="J242" s="205">
        <f>SUM(K242:L242)</f>
        <v>0</v>
      </c>
      <c r="K242" s="195"/>
      <c r="L242" s="196"/>
      <c r="M242" s="205">
        <f>SUM(N242:O242)</f>
        <v>0</v>
      </c>
      <c r="N242" s="195"/>
      <c r="O242" s="196"/>
      <c r="P242" s="177">
        <f t="shared" si="140"/>
        <v>0</v>
      </c>
      <c r="Q242" s="177">
        <f t="shared" si="135"/>
        <v>0</v>
      </c>
      <c r="R242" s="177">
        <f t="shared" si="136"/>
        <v>0</v>
      </c>
      <c r="S242" s="205">
        <f>SUM(T242:U242)</f>
        <v>0</v>
      </c>
      <c r="T242" s="195"/>
      <c r="U242" s="196"/>
      <c r="V242" s="205">
        <f>SUM(W242:X242)</f>
        <v>0</v>
      </c>
      <c r="W242" s="195"/>
      <c r="X242" s="196"/>
      <c r="Y242" s="187"/>
    </row>
    <row r="243" spans="1:25" ht="24.75" customHeight="1">
      <c r="A243" s="144">
        <v>2530</v>
      </c>
      <c r="B243" s="145" t="s">
        <v>213</v>
      </c>
      <c r="C243" s="142">
        <v>3</v>
      </c>
      <c r="D243" s="143">
        <v>0</v>
      </c>
      <c r="E243" s="188" t="s">
        <v>216</v>
      </c>
      <c r="F243" s="173"/>
      <c r="G243" s="189">
        <f aca="true" t="shared" si="144" ref="G243:O243">SUM(G245)</f>
        <v>43663.8</v>
      </c>
      <c r="H243" s="190">
        <f t="shared" si="144"/>
        <v>43663.8</v>
      </c>
      <c r="I243" s="191">
        <f t="shared" si="144"/>
        <v>0</v>
      </c>
      <c r="J243" s="189">
        <f t="shared" si="144"/>
        <v>76813.7</v>
      </c>
      <c r="K243" s="190">
        <f t="shared" si="144"/>
        <v>75813.7</v>
      </c>
      <c r="L243" s="191">
        <f t="shared" si="144"/>
        <v>1000</v>
      </c>
      <c r="M243" s="189">
        <f t="shared" si="144"/>
        <v>77163.7</v>
      </c>
      <c r="N243" s="190">
        <f t="shared" si="144"/>
        <v>76163.7</v>
      </c>
      <c r="O243" s="191">
        <f t="shared" si="144"/>
        <v>1000</v>
      </c>
      <c r="P243" s="177">
        <f t="shared" si="140"/>
        <v>350</v>
      </c>
      <c r="Q243" s="177">
        <f t="shared" si="135"/>
        <v>350</v>
      </c>
      <c r="R243" s="177">
        <f t="shared" si="136"/>
        <v>0</v>
      </c>
      <c r="S243" s="189">
        <f aca="true" t="shared" si="145" ref="S243:X243">SUM(S245)</f>
        <v>72650</v>
      </c>
      <c r="T243" s="190">
        <f t="shared" si="145"/>
        <v>71150</v>
      </c>
      <c r="U243" s="191">
        <f t="shared" si="145"/>
        <v>1500</v>
      </c>
      <c r="V243" s="189">
        <f t="shared" si="145"/>
        <v>72650</v>
      </c>
      <c r="W243" s="190">
        <f t="shared" si="145"/>
        <v>71150</v>
      </c>
      <c r="X243" s="191">
        <f t="shared" si="145"/>
        <v>1500</v>
      </c>
      <c r="Y243" s="187"/>
    </row>
    <row r="244" spans="1:25" s="133" customFormat="1" ht="18.75" customHeight="1">
      <c r="A244" s="130"/>
      <c r="B244" s="126"/>
      <c r="C244" s="131"/>
      <c r="D244" s="132"/>
      <c r="E244" s="182" t="s">
        <v>192</v>
      </c>
      <c r="F244" s="183"/>
      <c r="G244" s="184"/>
      <c r="H244" s="185"/>
      <c r="I244" s="186"/>
      <c r="J244" s="184"/>
      <c r="K244" s="185"/>
      <c r="L244" s="186"/>
      <c r="M244" s="184"/>
      <c r="N244" s="185"/>
      <c r="O244" s="186"/>
      <c r="P244" s="177"/>
      <c r="Q244" s="177"/>
      <c r="R244" s="177"/>
      <c r="S244" s="184"/>
      <c r="T244" s="185"/>
      <c r="U244" s="186"/>
      <c r="V244" s="184"/>
      <c r="W244" s="185"/>
      <c r="X244" s="186"/>
      <c r="Y244" s="192"/>
    </row>
    <row r="245" spans="1:25" ht="25.5" customHeight="1" thickBot="1">
      <c r="A245" s="130">
        <v>2531</v>
      </c>
      <c r="B245" s="141" t="s">
        <v>213</v>
      </c>
      <c r="C245" s="131">
        <v>3</v>
      </c>
      <c r="D245" s="132">
        <v>1</v>
      </c>
      <c r="E245" s="182" t="s">
        <v>216</v>
      </c>
      <c r="F245" s="183"/>
      <c r="G245" s="205">
        <f>SUM(H245:I245)</f>
        <v>43663.8</v>
      </c>
      <c r="H245" s="206">
        <f>SUM(H246:H253)</f>
        <v>43663.8</v>
      </c>
      <c r="I245" s="209">
        <f>SUM(I254)</f>
        <v>0</v>
      </c>
      <c r="J245" s="205">
        <f>SUM(K245:L245)</f>
        <v>76813.7</v>
      </c>
      <c r="K245" s="206">
        <f>SUM(K246:K253)</f>
        <v>75813.7</v>
      </c>
      <c r="L245" s="209">
        <f>SUM(L254)</f>
        <v>1000</v>
      </c>
      <c r="M245" s="205">
        <f>SUM(N245:O245)</f>
        <v>77163.7</v>
      </c>
      <c r="N245" s="206">
        <v>76163.7</v>
      </c>
      <c r="O245" s="209">
        <f>SUM(O254)</f>
        <v>1000</v>
      </c>
      <c r="P245" s="177">
        <f>M245-J245</f>
        <v>350</v>
      </c>
      <c r="Q245" s="177">
        <f>N245-K245</f>
        <v>350</v>
      </c>
      <c r="R245" s="177">
        <f>O245-L245</f>
        <v>0</v>
      </c>
      <c r="S245" s="205">
        <f>SUM(T245:U245)</f>
        <v>72650</v>
      </c>
      <c r="T245" s="206">
        <f>SUM(T246:T253)</f>
        <v>71150</v>
      </c>
      <c r="U245" s="209">
        <f>SUM(U254)</f>
        <v>1500</v>
      </c>
      <c r="V245" s="205">
        <f>SUM(W245:X245)</f>
        <v>72650</v>
      </c>
      <c r="W245" s="206">
        <f>SUM(W246:W253)</f>
        <v>71150</v>
      </c>
      <c r="X245" s="209">
        <f>SUM(X254)</f>
        <v>1500</v>
      </c>
      <c r="Y245" s="187"/>
    </row>
    <row r="246" spans="1:25" ht="16.5" thickBot="1">
      <c r="A246" s="130"/>
      <c r="B246" s="141"/>
      <c r="C246" s="131"/>
      <c r="D246" s="132"/>
      <c r="E246" s="182"/>
      <c r="F246" s="183">
        <v>4111</v>
      </c>
      <c r="G246" s="205">
        <f aca="true" t="shared" si="146" ref="G246:G252">SUM(H246:I246)</f>
        <v>37516.9</v>
      </c>
      <c r="H246" s="195">
        <v>37516.9</v>
      </c>
      <c r="I246" s="210"/>
      <c r="J246" s="205">
        <f aca="true" t="shared" si="147" ref="J246:J254">SUM(K246:L246)</f>
        <v>60233.7</v>
      </c>
      <c r="K246" s="195">
        <v>60233.7</v>
      </c>
      <c r="L246" s="210"/>
      <c r="M246" s="205">
        <f aca="true" t="shared" si="148" ref="M246:M254">SUM(N246:O246)</f>
        <v>60233.7</v>
      </c>
      <c r="N246" s="195">
        <v>60233.7</v>
      </c>
      <c r="O246" s="210"/>
      <c r="P246" s="177">
        <f aca="true" t="shared" si="149" ref="P246:P255">M246-J246</f>
        <v>0</v>
      </c>
      <c r="Q246" s="177">
        <f aca="true" t="shared" si="150" ref="Q246:Q255">N246-K246</f>
        <v>0</v>
      </c>
      <c r="R246" s="177">
        <f aca="true" t="shared" si="151" ref="R246:R255">O246-L246</f>
        <v>0</v>
      </c>
      <c r="S246" s="205">
        <f aca="true" t="shared" si="152" ref="S246:S254">SUM(T246:U246)</f>
        <v>61000</v>
      </c>
      <c r="T246" s="195">
        <v>61000</v>
      </c>
      <c r="U246" s="210"/>
      <c r="V246" s="205">
        <f aca="true" t="shared" si="153" ref="V246:V254">SUM(W246:X246)</f>
        <v>61000</v>
      </c>
      <c r="W246" s="195">
        <v>61000</v>
      </c>
      <c r="X246" s="210"/>
      <c r="Y246" s="187"/>
    </row>
    <row r="247" spans="1:25" ht="16.5" thickBot="1">
      <c r="A247" s="130"/>
      <c r="B247" s="141"/>
      <c r="C247" s="131"/>
      <c r="D247" s="132"/>
      <c r="E247" s="182"/>
      <c r="F247" s="183">
        <v>4112</v>
      </c>
      <c r="G247" s="205">
        <f t="shared" si="146"/>
        <v>2704.3</v>
      </c>
      <c r="H247" s="195">
        <v>2704.3</v>
      </c>
      <c r="I247" s="210"/>
      <c r="J247" s="205">
        <f t="shared" si="147"/>
        <v>5000</v>
      </c>
      <c r="K247" s="195">
        <v>5000</v>
      </c>
      <c r="L247" s="210"/>
      <c r="M247" s="205">
        <f t="shared" si="148"/>
        <v>5000</v>
      </c>
      <c r="N247" s="195">
        <v>5000</v>
      </c>
      <c r="O247" s="210"/>
      <c r="P247" s="177">
        <f t="shared" si="149"/>
        <v>0</v>
      </c>
      <c r="Q247" s="177">
        <f t="shared" si="150"/>
        <v>0</v>
      </c>
      <c r="R247" s="177">
        <f t="shared" si="151"/>
        <v>0</v>
      </c>
      <c r="S247" s="205">
        <f t="shared" si="152"/>
        <v>3000</v>
      </c>
      <c r="T247" s="195">
        <v>3000</v>
      </c>
      <c r="U247" s="210"/>
      <c r="V247" s="205">
        <f t="shared" si="153"/>
        <v>3000</v>
      </c>
      <c r="W247" s="195">
        <v>3000</v>
      </c>
      <c r="X247" s="210"/>
      <c r="Y247" s="187"/>
    </row>
    <row r="248" spans="1:25" ht="16.5" thickBot="1">
      <c r="A248" s="130"/>
      <c r="B248" s="141"/>
      <c r="C248" s="131"/>
      <c r="D248" s="132"/>
      <c r="E248" s="182"/>
      <c r="F248" s="183">
        <v>4215</v>
      </c>
      <c r="G248" s="205">
        <f t="shared" si="146"/>
        <v>0</v>
      </c>
      <c r="H248" s="195"/>
      <c r="I248" s="210"/>
      <c r="J248" s="205">
        <f t="shared" si="147"/>
        <v>250</v>
      </c>
      <c r="K248" s="195">
        <v>250</v>
      </c>
      <c r="L248" s="210"/>
      <c r="M248" s="205">
        <f t="shared" si="148"/>
        <v>250</v>
      </c>
      <c r="N248" s="195">
        <v>250</v>
      </c>
      <c r="O248" s="210"/>
      <c r="P248" s="177">
        <f t="shared" si="149"/>
        <v>0</v>
      </c>
      <c r="Q248" s="177">
        <f t="shared" si="150"/>
        <v>0</v>
      </c>
      <c r="R248" s="177">
        <f t="shared" si="151"/>
        <v>0</v>
      </c>
      <c r="S248" s="205">
        <f t="shared" si="152"/>
        <v>150</v>
      </c>
      <c r="T248" s="195">
        <v>150</v>
      </c>
      <c r="U248" s="210"/>
      <c r="V248" s="205">
        <f t="shared" si="153"/>
        <v>150</v>
      </c>
      <c r="W248" s="195">
        <v>150</v>
      </c>
      <c r="X248" s="210"/>
      <c r="Y248" s="187"/>
    </row>
    <row r="249" spans="1:25" ht="16.5" thickBot="1">
      <c r="A249" s="130"/>
      <c r="B249" s="141"/>
      <c r="C249" s="131"/>
      <c r="D249" s="132"/>
      <c r="E249" s="182"/>
      <c r="F249" s="183">
        <v>4239</v>
      </c>
      <c r="G249" s="205">
        <f t="shared" si="146"/>
        <v>325.5</v>
      </c>
      <c r="H249" s="195">
        <v>325.5</v>
      </c>
      <c r="I249" s="210"/>
      <c r="J249" s="205">
        <f t="shared" si="147"/>
        <v>250</v>
      </c>
      <c r="K249" s="195">
        <v>250</v>
      </c>
      <c r="L249" s="210"/>
      <c r="M249" s="205">
        <f t="shared" si="148"/>
        <v>250</v>
      </c>
      <c r="N249" s="195">
        <v>250</v>
      </c>
      <c r="O249" s="210"/>
      <c r="P249" s="177">
        <f t="shared" si="149"/>
        <v>0</v>
      </c>
      <c r="Q249" s="177">
        <f t="shared" si="150"/>
        <v>0</v>
      </c>
      <c r="R249" s="177">
        <f t="shared" si="151"/>
        <v>0</v>
      </c>
      <c r="S249" s="205">
        <f t="shared" si="152"/>
        <v>1000</v>
      </c>
      <c r="T249" s="195">
        <v>1000</v>
      </c>
      <c r="U249" s="210"/>
      <c r="V249" s="205">
        <f t="shared" si="153"/>
        <v>1000</v>
      </c>
      <c r="W249" s="195">
        <v>1000</v>
      </c>
      <c r="X249" s="210"/>
      <c r="Y249" s="187"/>
    </row>
    <row r="250" spans="1:25" ht="16.5" thickBot="1">
      <c r="A250" s="130"/>
      <c r="B250" s="141"/>
      <c r="C250" s="131"/>
      <c r="D250" s="132"/>
      <c r="E250" s="182"/>
      <c r="F250" s="183">
        <v>4251</v>
      </c>
      <c r="G250" s="205">
        <f t="shared" si="146"/>
        <v>0</v>
      </c>
      <c r="H250" s="195"/>
      <c r="I250" s="210"/>
      <c r="J250" s="205">
        <f t="shared" si="147"/>
        <v>80</v>
      </c>
      <c r="K250" s="195">
        <v>80</v>
      </c>
      <c r="L250" s="210"/>
      <c r="M250" s="205">
        <f t="shared" si="148"/>
        <v>0</v>
      </c>
      <c r="N250" s="195">
        <v>0</v>
      </c>
      <c r="O250" s="210"/>
      <c r="P250" s="177">
        <f>M250-J250</f>
        <v>-80</v>
      </c>
      <c r="Q250" s="177">
        <f>N250-K250</f>
        <v>-80</v>
      </c>
      <c r="R250" s="177">
        <f>O250-L250</f>
        <v>0</v>
      </c>
      <c r="S250" s="205">
        <f t="shared" si="152"/>
        <v>1000</v>
      </c>
      <c r="T250" s="195">
        <v>1000</v>
      </c>
      <c r="U250" s="210"/>
      <c r="V250" s="205">
        <f t="shared" si="153"/>
        <v>1000</v>
      </c>
      <c r="W250" s="195">
        <v>1000</v>
      </c>
      <c r="X250" s="210"/>
      <c r="Y250" s="187"/>
    </row>
    <row r="251" spans="1:25" ht="16.5" thickBot="1">
      <c r="A251" s="130"/>
      <c r="B251" s="141"/>
      <c r="C251" s="131"/>
      <c r="D251" s="132"/>
      <c r="E251" s="182"/>
      <c r="F251" s="183">
        <v>4252</v>
      </c>
      <c r="G251" s="205">
        <f t="shared" si="146"/>
        <v>296</v>
      </c>
      <c r="H251" s="195">
        <v>296</v>
      </c>
      <c r="I251" s="210"/>
      <c r="J251" s="205">
        <f t="shared" si="147"/>
        <v>1000</v>
      </c>
      <c r="K251" s="195">
        <v>1000</v>
      </c>
      <c r="L251" s="210"/>
      <c r="M251" s="205">
        <f t="shared" si="148"/>
        <v>1000</v>
      </c>
      <c r="N251" s="195">
        <v>1000</v>
      </c>
      <c r="O251" s="210"/>
      <c r="P251" s="177">
        <f t="shared" si="149"/>
        <v>0</v>
      </c>
      <c r="Q251" s="177">
        <f t="shared" si="150"/>
        <v>0</v>
      </c>
      <c r="R251" s="177">
        <f t="shared" si="151"/>
        <v>0</v>
      </c>
      <c r="S251" s="205">
        <f t="shared" si="152"/>
        <v>1000</v>
      </c>
      <c r="T251" s="195">
        <v>1000</v>
      </c>
      <c r="U251" s="210"/>
      <c r="V251" s="205">
        <f t="shared" si="153"/>
        <v>1000</v>
      </c>
      <c r="W251" s="195">
        <v>1000</v>
      </c>
      <c r="X251" s="210"/>
      <c r="Y251" s="187"/>
    </row>
    <row r="252" spans="1:25" ht="16.5" thickBot="1">
      <c r="A252" s="130"/>
      <c r="B252" s="141"/>
      <c r="C252" s="131"/>
      <c r="D252" s="132"/>
      <c r="E252" s="182"/>
      <c r="F252" s="183">
        <v>4264</v>
      </c>
      <c r="G252" s="205">
        <f t="shared" si="146"/>
        <v>2118</v>
      </c>
      <c r="H252" s="195">
        <v>2118</v>
      </c>
      <c r="I252" s="210"/>
      <c r="J252" s="205">
        <f t="shared" si="147"/>
        <v>8000</v>
      </c>
      <c r="K252" s="195">
        <v>8000</v>
      </c>
      <c r="L252" s="210"/>
      <c r="M252" s="205">
        <f t="shared" si="148"/>
        <v>8000</v>
      </c>
      <c r="N252" s="195">
        <v>8000</v>
      </c>
      <c r="O252" s="210"/>
      <c r="P252" s="177">
        <f t="shared" si="149"/>
        <v>0</v>
      </c>
      <c r="Q252" s="177">
        <f t="shared" si="150"/>
        <v>0</v>
      </c>
      <c r="R252" s="177">
        <f t="shared" si="151"/>
        <v>0</v>
      </c>
      <c r="S252" s="205">
        <f t="shared" si="152"/>
        <v>3000</v>
      </c>
      <c r="T252" s="195">
        <v>3000</v>
      </c>
      <c r="U252" s="210"/>
      <c r="V252" s="205">
        <f t="shared" si="153"/>
        <v>3000</v>
      </c>
      <c r="W252" s="195">
        <v>3000</v>
      </c>
      <c r="X252" s="210"/>
      <c r="Y252" s="187"/>
    </row>
    <row r="253" spans="1:25" ht="16.5" thickBot="1">
      <c r="A253" s="130"/>
      <c r="B253" s="141"/>
      <c r="C253" s="131"/>
      <c r="D253" s="132"/>
      <c r="E253" s="182"/>
      <c r="F253" s="183">
        <v>4269</v>
      </c>
      <c r="G253" s="205">
        <f>SUM(H253:I253)</f>
        <v>703.1</v>
      </c>
      <c r="H253" s="195">
        <v>703.1</v>
      </c>
      <c r="I253" s="210"/>
      <c r="J253" s="205">
        <f t="shared" si="147"/>
        <v>1000</v>
      </c>
      <c r="K253" s="195">
        <v>1000</v>
      </c>
      <c r="L253" s="210"/>
      <c r="M253" s="205">
        <f t="shared" si="148"/>
        <v>1430</v>
      </c>
      <c r="N253" s="195">
        <v>1430</v>
      </c>
      <c r="O253" s="210"/>
      <c r="P253" s="177">
        <f t="shared" si="149"/>
        <v>430</v>
      </c>
      <c r="Q253" s="177">
        <f t="shared" si="150"/>
        <v>430</v>
      </c>
      <c r="R253" s="177">
        <f t="shared" si="151"/>
        <v>0</v>
      </c>
      <c r="S253" s="205">
        <f t="shared" si="152"/>
        <v>1000</v>
      </c>
      <c r="T253" s="195">
        <v>1000</v>
      </c>
      <c r="U253" s="210"/>
      <c r="V253" s="205">
        <f t="shared" si="153"/>
        <v>1000</v>
      </c>
      <c r="W253" s="195">
        <v>1000</v>
      </c>
      <c r="X253" s="210"/>
      <c r="Y253" s="187"/>
    </row>
    <row r="254" spans="1:25" ht="16.5" thickBot="1">
      <c r="A254" s="130"/>
      <c r="B254" s="141"/>
      <c r="C254" s="131"/>
      <c r="D254" s="132"/>
      <c r="E254" s="182"/>
      <c r="F254" s="183">
        <v>5121</v>
      </c>
      <c r="G254" s="205">
        <f>SUM(H254:I254)</f>
        <v>0</v>
      </c>
      <c r="H254" s="195"/>
      <c r="I254" s="210"/>
      <c r="J254" s="205">
        <f t="shared" si="147"/>
        <v>1000</v>
      </c>
      <c r="K254" s="195">
        <v>0</v>
      </c>
      <c r="L254" s="210">
        <v>1000</v>
      </c>
      <c r="M254" s="205">
        <f t="shared" si="148"/>
        <v>1000</v>
      </c>
      <c r="N254" s="195"/>
      <c r="O254" s="210">
        <v>1000</v>
      </c>
      <c r="P254" s="177">
        <f>M254-J254</f>
        <v>0</v>
      </c>
      <c r="Q254" s="177">
        <f>N254-K254</f>
        <v>0</v>
      </c>
      <c r="R254" s="177">
        <f>O254-L254</f>
        <v>0</v>
      </c>
      <c r="S254" s="205">
        <f t="shared" si="152"/>
        <v>1500</v>
      </c>
      <c r="T254" s="195"/>
      <c r="U254" s="210">
        <v>1500</v>
      </c>
      <c r="V254" s="205">
        <f t="shared" si="153"/>
        <v>1500</v>
      </c>
      <c r="W254" s="195"/>
      <c r="X254" s="210">
        <v>1500</v>
      </c>
      <c r="Y254" s="187"/>
    </row>
    <row r="255" spans="1:25" ht="30" customHeight="1">
      <c r="A255" s="144">
        <v>2540</v>
      </c>
      <c r="B255" s="145" t="s">
        <v>213</v>
      </c>
      <c r="C255" s="142">
        <v>4</v>
      </c>
      <c r="D255" s="143">
        <v>0</v>
      </c>
      <c r="E255" s="188" t="s">
        <v>844</v>
      </c>
      <c r="F255" s="173"/>
      <c r="G255" s="189">
        <f aca="true" t="shared" si="154" ref="G255:O255">SUM(G257)</f>
        <v>0</v>
      </c>
      <c r="H255" s="190">
        <f t="shared" si="154"/>
        <v>0</v>
      </c>
      <c r="I255" s="191">
        <f t="shared" si="154"/>
        <v>0</v>
      </c>
      <c r="J255" s="189">
        <f t="shared" si="154"/>
        <v>0</v>
      </c>
      <c r="K255" s="190">
        <f t="shared" si="154"/>
        <v>0</v>
      </c>
      <c r="L255" s="191">
        <f t="shared" si="154"/>
        <v>0</v>
      </c>
      <c r="M255" s="189">
        <f t="shared" si="154"/>
        <v>0</v>
      </c>
      <c r="N255" s="190">
        <f t="shared" si="154"/>
        <v>0</v>
      </c>
      <c r="O255" s="191">
        <f t="shared" si="154"/>
        <v>0</v>
      </c>
      <c r="P255" s="177">
        <f t="shared" si="149"/>
        <v>0</v>
      </c>
      <c r="Q255" s="177">
        <f t="shared" si="150"/>
        <v>0</v>
      </c>
      <c r="R255" s="177">
        <f t="shared" si="151"/>
        <v>0</v>
      </c>
      <c r="S255" s="189">
        <f aca="true" t="shared" si="155" ref="S255:X255">SUM(S257)</f>
        <v>0</v>
      </c>
      <c r="T255" s="190">
        <f t="shared" si="155"/>
        <v>0</v>
      </c>
      <c r="U255" s="191">
        <f t="shared" si="155"/>
        <v>0</v>
      </c>
      <c r="V255" s="189">
        <f t="shared" si="155"/>
        <v>0</v>
      </c>
      <c r="W255" s="190">
        <f t="shared" si="155"/>
        <v>0</v>
      </c>
      <c r="X255" s="191">
        <f t="shared" si="155"/>
        <v>0</v>
      </c>
      <c r="Y255" s="187"/>
    </row>
    <row r="256" spans="1:25" s="133" customFormat="1" ht="21" customHeight="1">
      <c r="A256" s="130"/>
      <c r="B256" s="126"/>
      <c r="C256" s="131"/>
      <c r="D256" s="132"/>
      <c r="E256" s="182" t="s">
        <v>192</v>
      </c>
      <c r="F256" s="183"/>
      <c r="G256" s="184"/>
      <c r="H256" s="185"/>
      <c r="I256" s="186"/>
      <c r="J256" s="184"/>
      <c r="K256" s="185"/>
      <c r="L256" s="186"/>
      <c r="M256" s="184"/>
      <c r="N256" s="185"/>
      <c r="O256" s="186"/>
      <c r="P256" s="177"/>
      <c r="Q256" s="177"/>
      <c r="R256" s="177"/>
      <c r="S256" s="184"/>
      <c r="T256" s="185"/>
      <c r="U256" s="186"/>
      <c r="V256" s="184"/>
      <c r="W256" s="185"/>
      <c r="X256" s="186"/>
      <c r="Y256" s="192"/>
    </row>
    <row r="257" spans="1:25" ht="24" customHeight="1" thickBot="1">
      <c r="A257" s="130">
        <v>2541</v>
      </c>
      <c r="B257" s="141" t="s">
        <v>213</v>
      </c>
      <c r="C257" s="131">
        <v>4</v>
      </c>
      <c r="D257" s="132">
        <v>1</v>
      </c>
      <c r="E257" s="182" t="s">
        <v>844</v>
      </c>
      <c r="F257" s="183"/>
      <c r="G257" s="205">
        <f>SUM(H257:I257)</f>
        <v>0</v>
      </c>
      <c r="H257" s="195"/>
      <c r="I257" s="196"/>
      <c r="J257" s="205">
        <f>SUM(K257:L257)</f>
        <v>0</v>
      </c>
      <c r="K257" s="195"/>
      <c r="L257" s="196"/>
      <c r="M257" s="205">
        <f>SUM(N257:O257)</f>
        <v>0</v>
      </c>
      <c r="N257" s="195"/>
      <c r="O257" s="196"/>
      <c r="P257" s="177">
        <f aca="true" t="shared" si="156" ref="P257:R258">M257-J257</f>
        <v>0</v>
      </c>
      <c r="Q257" s="177">
        <f t="shared" si="156"/>
        <v>0</v>
      </c>
      <c r="R257" s="177">
        <f t="shared" si="156"/>
        <v>0</v>
      </c>
      <c r="S257" s="205">
        <f>SUM(T257:U257)</f>
        <v>0</v>
      </c>
      <c r="T257" s="195"/>
      <c r="U257" s="196"/>
      <c r="V257" s="205">
        <f>SUM(W257:X257)</f>
        <v>0</v>
      </c>
      <c r="W257" s="195"/>
      <c r="X257" s="196"/>
      <c r="Y257" s="187"/>
    </row>
    <row r="258" spans="1:25" ht="48" customHeight="1">
      <c r="A258" s="144">
        <v>2550</v>
      </c>
      <c r="B258" s="145" t="s">
        <v>213</v>
      </c>
      <c r="C258" s="142">
        <v>5</v>
      </c>
      <c r="D258" s="143">
        <v>0</v>
      </c>
      <c r="E258" s="188" t="s">
        <v>845</v>
      </c>
      <c r="F258" s="173"/>
      <c r="G258" s="189">
        <f aca="true" t="shared" si="157" ref="G258:O258">SUM(G260)</f>
        <v>0</v>
      </c>
      <c r="H258" s="190">
        <f t="shared" si="157"/>
        <v>0</v>
      </c>
      <c r="I258" s="191">
        <f t="shared" si="157"/>
        <v>0</v>
      </c>
      <c r="J258" s="189">
        <f t="shared" si="157"/>
        <v>0</v>
      </c>
      <c r="K258" s="190">
        <f t="shared" si="157"/>
        <v>0</v>
      </c>
      <c r="L258" s="191">
        <f t="shared" si="157"/>
        <v>0</v>
      </c>
      <c r="M258" s="189">
        <f t="shared" si="157"/>
        <v>0</v>
      </c>
      <c r="N258" s="190">
        <f t="shared" si="157"/>
        <v>0</v>
      </c>
      <c r="O258" s="191">
        <f t="shared" si="157"/>
        <v>0</v>
      </c>
      <c r="P258" s="177">
        <f t="shared" si="156"/>
        <v>0</v>
      </c>
      <c r="Q258" s="177">
        <f t="shared" si="156"/>
        <v>0</v>
      </c>
      <c r="R258" s="177">
        <f t="shared" si="156"/>
        <v>0</v>
      </c>
      <c r="S258" s="189">
        <f aca="true" t="shared" si="158" ref="S258:X258">SUM(S260)</f>
        <v>0</v>
      </c>
      <c r="T258" s="190">
        <f t="shared" si="158"/>
        <v>0</v>
      </c>
      <c r="U258" s="191">
        <f t="shared" si="158"/>
        <v>0</v>
      </c>
      <c r="V258" s="189">
        <f t="shared" si="158"/>
        <v>0</v>
      </c>
      <c r="W258" s="190">
        <f t="shared" si="158"/>
        <v>0</v>
      </c>
      <c r="X258" s="191">
        <f t="shared" si="158"/>
        <v>0</v>
      </c>
      <c r="Y258" s="187"/>
    </row>
    <row r="259" spans="1:25" s="133" customFormat="1" ht="18.75" customHeight="1">
      <c r="A259" s="130"/>
      <c r="B259" s="126"/>
      <c r="C259" s="131"/>
      <c r="D259" s="132"/>
      <c r="E259" s="182" t="s">
        <v>192</v>
      </c>
      <c r="F259" s="183"/>
      <c r="G259" s="184"/>
      <c r="H259" s="185"/>
      <c r="I259" s="186"/>
      <c r="J259" s="184"/>
      <c r="K259" s="185"/>
      <c r="L259" s="186"/>
      <c r="M259" s="184"/>
      <c r="N259" s="185"/>
      <c r="O259" s="186"/>
      <c r="P259" s="177"/>
      <c r="Q259" s="177"/>
      <c r="R259" s="177"/>
      <c r="S259" s="184"/>
      <c r="T259" s="185"/>
      <c r="U259" s="186"/>
      <c r="V259" s="184"/>
      <c r="W259" s="185"/>
      <c r="X259" s="186"/>
      <c r="Y259" s="192"/>
    </row>
    <row r="260" spans="1:25" ht="52.5" customHeight="1" thickBot="1">
      <c r="A260" s="130">
        <v>2551</v>
      </c>
      <c r="B260" s="141" t="s">
        <v>213</v>
      </c>
      <c r="C260" s="131">
        <v>5</v>
      </c>
      <c r="D260" s="132">
        <v>1</v>
      </c>
      <c r="E260" s="182" t="s">
        <v>845</v>
      </c>
      <c r="F260" s="183"/>
      <c r="G260" s="205">
        <f>SUM(H260:I260)</f>
        <v>0</v>
      </c>
      <c r="H260" s="206"/>
      <c r="I260" s="207"/>
      <c r="J260" s="205">
        <f>SUM(K260:L260)</f>
        <v>0</v>
      </c>
      <c r="K260" s="206"/>
      <c r="L260" s="207"/>
      <c r="M260" s="205">
        <f>SUM(N260:O260)</f>
        <v>0</v>
      </c>
      <c r="N260" s="206"/>
      <c r="O260" s="207"/>
      <c r="P260" s="177">
        <f aca="true" t="shared" si="159" ref="P260:R261">M260-J260</f>
        <v>0</v>
      </c>
      <c r="Q260" s="177">
        <f t="shared" si="159"/>
        <v>0</v>
      </c>
      <c r="R260" s="177">
        <f t="shared" si="159"/>
        <v>0</v>
      </c>
      <c r="S260" s="205">
        <f>SUM(T260:U260)</f>
        <v>0</v>
      </c>
      <c r="T260" s="206"/>
      <c r="U260" s="207"/>
      <c r="V260" s="205">
        <f>SUM(W260:X260)</f>
        <v>0</v>
      </c>
      <c r="W260" s="206"/>
      <c r="X260" s="207"/>
      <c r="Y260" s="187"/>
    </row>
    <row r="261" spans="1:25" ht="38.25" customHeight="1">
      <c r="A261" s="144">
        <v>2560</v>
      </c>
      <c r="B261" s="145" t="s">
        <v>213</v>
      </c>
      <c r="C261" s="142">
        <v>6</v>
      </c>
      <c r="D261" s="143">
        <v>0</v>
      </c>
      <c r="E261" s="188" t="s">
        <v>846</v>
      </c>
      <c r="F261" s="173"/>
      <c r="G261" s="189">
        <f aca="true" t="shared" si="160" ref="G261:O261">SUM(G263)</f>
        <v>1091.8</v>
      </c>
      <c r="H261" s="190">
        <f t="shared" si="160"/>
        <v>1091.8</v>
      </c>
      <c r="I261" s="191">
        <f t="shared" si="160"/>
        <v>0</v>
      </c>
      <c r="J261" s="189">
        <f t="shared" si="160"/>
        <v>3800</v>
      </c>
      <c r="K261" s="190">
        <f t="shared" si="160"/>
        <v>3800</v>
      </c>
      <c r="L261" s="191">
        <f t="shared" si="160"/>
        <v>0</v>
      </c>
      <c r="M261" s="189">
        <f t="shared" si="160"/>
        <v>3800</v>
      </c>
      <c r="N261" s="190">
        <f t="shared" si="160"/>
        <v>3800</v>
      </c>
      <c r="O261" s="191">
        <f t="shared" si="160"/>
        <v>0</v>
      </c>
      <c r="P261" s="177">
        <f t="shared" si="159"/>
        <v>0</v>
      </c>
      <c r="Q261" s="177">
        <f t="shared" si="159"/>
        <v>0</v>
      </c>
      <c r="R261" s="177">
        <f t="shared" si="159"/>
        <v>0</v>
      </c>
      <c r="S261" s="189">
        <f aca="true" t="shared" si="161" ref="S261:X261">SUM(S263)</f>
        <v>1800</v>
      </c>
      <c r="T261" s="190">
        <f t="shared" si="161"/>
        <v>1800</v>
      </c>
      <c r="U261" s="191">
        <f t="shared" si="161"/>
        <v>0</v>
      </c>
      <c r="V261" s="189">
        <f t="shared" si="161"/>
        <v>1800</v>
      </c>
      <c r="W261" s="190">
        <f t="shared" si="161"/>
        <v>1800</v>
      </c>
      <c r="X261" s="191">
        <f t="shared" si="161"/>
        <v>0</v>
      </c>
      <c r="Y261" s="187"/>
    </row>
    <row r="262" spans="1:25" s="133" customFormat="1" ht="21" customHeight="1">
      <c r="A262" s="130"/>
      <c r="B262" s="126"/>
      <c r="C262" s="131"/>
      <c r="D262" s="132"/>
      <c r="E262" s="182" t="s">
        <v>192</v>
      </c>
      <c r="F262" s="183"/>
      <c r="G262" s="184"/>
      <c r="H262" s="185"/>
      <c r="I262" s="186"/>
      <c r="J262" s="184"/>
      <c r="K262" s="185"/>
      <c r="L262" s="186"/>
      <c r="M262" s="184"/>
      <c r="N262" s="185"/>
      <c r="O262" s="186"/>
      <c r="P262" s="177"/>
      <c r="Q262" s="177"/>
      <c r="R262" s="177"/>
      <c r="S262" s="184"/>
      <c r="T262" s="185"/>
      <c r="U262" s="186"/>
      <c r="V262" s="184"/>
      <c r="W262" s="185"/>
      <c r="X262" s="186"/>
      <c r="Y262" s="192"/>
    </row>
    <row r="263" spans="1:25" ht="37.5" customHeight="1" thickBot="1">
      <c r="A263" s="130">
        <v>2561</v>
      </c>
      <c r="B263" s="141" t="s">
        <v>213</v>
      </c>
      <c r="C263" s="131">
        <v>6</v>
      </c>
      <c r="D263" s="132">
        <v>1</v>
      </c>
      <c r="E263" s="182" t="s">
        <v>846</v>
      </c>
      <c r="F263" s="183"/>
      <c r="G263" s="205">
        <f>SUM(H263:I263)</f>
        <v>1091.8</v>
      </c>
      <c r="H263" s="195">
        <f>SUM(H264:H266)</f>
        <v>1091.8</v>
      </c>
      <c r="I263" s="196">
        <f>+I268</f>
        <v>0</v>
      </c>
      <c r="J263" s="205">
        <f>SUM(K263:L263)</f>
        <v>3800</v>
      </c>
      <c r="K263" s="195">
        <f>SUM(K264:K266)</f>
        <v>3800</v>
      </c>
      <c r="L263" s="196">
        <f>SUM(L268)</f>
        <v>0</v>
      </c>
      <c r="M263" s="205">
        <f aca="true" t="shared" si="162" ref="M263:M268">SUM(N263:O263)</f>
        <v>3800</v>
      </c>
      <c r="N263" s="195">
        <f>SUM(N264:N266)</f>
        <v>3800</v>
      </c>
      <c r="O263" s="196">
        <f>SUM(O268)</f>
        <v>0</v>
      </c>
      <c r="P263" s="177">
        <f aca="true" t="shared" si="163" ref="P263:P269">M263-J263</f>
        <v>0</v>
      </c>
      <c r="Q263" s="177">
        <f>SUM(Q264:Q266)</f>
        <v>0</v>
      </c>
      <c r="R263" s="177">
        <f aca="true" t="shared" si="164" ref="Q263:R269">O263-L263</f>
        <v>0</v>
      </c>
      <c r="S263" s="205">
        <f aca="true" t="shared" si="165" ref="S263:S268">SUM(T263:U263)</f>
        <v>1800</v>
      </c>
      <c r="T263" s="195">
        <f>SUM(T264:T266)</f>
        <v>1800</v>
      </c>
      <c r="U263" s="196">
        <f>SUM(U268)</f>
        <v>0</v>
      </c>
      <c r="V263" s="205">
        <f aca="true" t="shared" si="166" ref="V263:V268">SUM(W263:X263)</f>
        <v>1800</v>
      </c>
      <c r="W263" s="195">
        <f>SUM(W264:W266)</f>
        <v>1800</v>
      </c>
      <c r="X263" s="196">
        <f>SUM(X268)</f>
        <v>0</v>
      </c>
      <c r="Y263" s="187"/>
    </row>
    <row r="264" spans="1:25" ht="37.5" customHeight="1" thickBot="1">
      <c r="A264" s="130"/>
      <c r="B264" s="141"/>
      <c r="C264" s="131"/>
      <c r="D264" s="131"/>
      <c r="E264" s="359"/>
      <c r="F264" s="183">
        <v>4239</v>
      </c>
      <c r="G264" s="205">
        <f>+H264+I264</f>
        <v>250</v>
      </c>
      <c r="H264" s="195">
        <v>250</v>
      </c>
      <c r="I264" s="196"/>
      <c r="J264" s="205">
        <f>+K264+L264</f>
        <v>1000</v>
      </c>
      <c r="K264" s="195">
        <v>1000</v>
      </c>
      <c r="L264" s="210"/>
      <c r="M264" s="205">
        <f t="shared" si="162"/>
        <v>1000</v>
      </c>
      <c r="N264" s="195">
        <v>1000</v>
      </c>
      <c r="O264" s="210"/>
      <c r="P264" s="177">
        <f t="shared" si="163"/>
        <v>0</v>
      </c>
      <c r="Q264" s="177"/>
      <c r="R264" s="177"/>
      <c r="S264" s="205">
        <f t="shared" si="165"/>
        <v>300</v>
      </c>
      <c r="T264" s="195">
        <v>300</v>
      </c>
      <c r="U264" s="210"/>
      <c r="V264" s="205">
        <f t="shared" si="166"/>
        <v>300</v>
      </c>
      <c r="W264" s="195">
        <v>300</v>
      </c>
      <c r="X264" s="210"/>
      <c r="Y264" s="187"/>
    </row>
    <row r="265" spans="1:25" ht="37.5" customHeight="1" thickBot="1">
      <c r="A265" s="130"/>
      <c r="B265" s="141"/>
      <c r="C265" s="131"/>
      <c r="D265" s="131"/>
      <c r="E265" s="359"/>
      <c r="F265" s="183">
        <v>4241</v>
      </c>
      <c r="G265" s="205">
        <f>+H265+I265</f>
        <v>841.8</v>
      </c>
      <c r="H265" s="195">
        <v>841.8</v>
      </c>
      <c r="I265" s="196"/>
      <c r="J265" s="205">
        <f>+K265+L265</f>
        <v>2000</v>
      </c>
      <c r="K265" s="195">
        <v>2000</v>
      </c>
      <c r="L265" s="210"/>
      <c r="M265" s="205">
        <f t="shared" si="162"/>
        <v>2000</v>
      </c>
      <c r="N265" s="195">
        <v>2000</v>
      </c>
      <c r="O265" s="210"/>
      <c r="P265" s="177">
        <f t="shared" si="163"/>
        <v>0</v>
      </c>
      <c r="Q265" s="177"/>
      <c r="R265" s="177"/>
      <c r="S265" s="205">
        <f t="shared" si="165"/>
        <v>1500</v>
      </c>
      <c r="T265" s="195">
        <v>1500</v>
      </c>
      <c r="U265" s="210"/>
      <c r="V265" s="205">
        <f t="shared" si="166"/>
        <v>1500</v>
      </c>
      <c r="W265" s="195">
        <v>1500</v>
      </c>
      <c r="X265" s="210"/>
      <c r="Y265" s="187"/>
    </row>
    <row r="266" spans="1:25" ht="39" customHeight="1" thickBot="1">
      <c r="A266" s="130"/>
      <c r="B266" s="141"/>
      <c r="C266" s="131"/>
      <c r="D266" s="132"/>
      <c r="E266" s="226" t="s">
        <v>909</v>
      </c>
      <c r="F266" s="227">
        <v>4269</v>
      </c>
      <c r="G266" s="205">
        <f>SUM(H266:I266)</f>
        <v>0</v>
      </c>
      <c r="H266" s="185"/>
      <c r="I266" s="196"/>
      <c r="J266" s="205">
        <f>SUM(K266:L266)</f>
        <v>800</v>
      </c>
      <c r="K266" s="185">
        <v>800</v>
      </c>
      <c r="L266" s="186"/>
      <c r="M266" s="205">
        <f t="shared" si="162"/>
        <v>800</v>
      </c>
      <c r="N266" s="185">
        <v>800</v>
      </c>
      <c r="O266" s="186"/>
      <c r="P266" s="177">
        <f t="shared" si="163"/>
        <v>0</v>
      </c>
      <c r="Q266" s="177">
        <f t="shared" si="164"/>
        <v>0</v>
      </c>
      <c r="R266" s="177">
        <f t="shared" si="164"/>
        <v>0</v>
      </c>
      <c r="S266" s="205">
        <f t="shared" si="165"/>
        <v>0</v>
      </c>
      <c r="T266" s="185"/>
      <c r="U266" s="186"/>
      <c r="V266" s="205">
        <f t="shared" si="166"/>
        <v>0</v>
      </c>
      <c r="W266" s="185"/>
      <c r="X266" s="186"/>
      <c r="Y266" s="187"/>
    </row>
    <row r="267" spans="1:25" ht="27.75" customHeight="1" hidden="1">
      <c r="A267" s="130"/>
      <c r="B267" s="141"/>
      <c r="C267" s="131"/>
      <c r="D267" s="132"/>
      <c r="E267" s="182"/>
      <c r="F267" s="183"/>
      <c r="G267" s="205">
        <f>SUM(H267:I267)</f>
        <v>0</v>
      </c>
      <c r="H267" s="185"/>
      <c r="I267" s="186"/>
      <c r="J267" s="205">
        <f>SUM(K267:L267)</f>
        <v>0</v>
      </c>
      <c r="K267" s="185"/>
      <c r="L267" s="186"/>
      <c r="M267" s="205">
        <f t="shared" si="162"/>
        <v>0</v>
      </c>
      <c r="N267" s="185"/>
      <c r="O267" s="186"/>
      <c r="P267" s="177">
        <f t="shared" si="163"/>
        <v>0</v>
      </c>
      <c r="Q267" s="177">
        <f t="shared" si="164"/>
        <v>0</v>
      </c>
      <c r="R267" s="177">
        <f t="shared" si="164"/>
        <v>0</v>
      </c>
      <c r="S267" s="205">
        <f t="shared" si="165"/>
        <v>0</v>
      </c>
      <c r="T267" s="185"/>
      <c r="U267" s="186"/>
      <c r="V267" s="205">
        <f t="shared" si="166"/>
        <v>0</v>
      </c>
      <c r="W267" s="185"/>
      <c r="X267" s="186"/>
      <c r="Y267" s="187"/>
    </row>
    <row r="268" spans="1:25" ht="27.75" customHeight="1" thickBot="1">
      <c r="A268" s="130"/>
      <c r="B268" s="141"/>
      <c r="C268" s="131"/>
      <c r="D268" s="132"/>
      <c r="E268" s="198" t="s">
        <v>919</v>
      </c>
      <c r="F268" s="163" t="s">
        <v>920</v>
      </c>
      <c r="G268" s="205">
        <f>SUM(H268:I268)</f>
        <v>0</v>
      </c>
      <c r="H268" s="185"/>
      <c r="I268" s="186"/>
      <c r="J268" s="205">
        <f>SUM(K268:L268)</f>
        <v>0</v>
      </c>
      <c r="K268" s="185"/>
      <c r="L268" s="186"/>
      <c r="M268" s="205">
        <f t="shared" si="162"/>
        <v>0</v>
      </c>
      <c r="N268" s="185"/>
      <c r="O268" s="186"/>
      <c r="P268" s="177">
        <f t="shared" si="163"/>
        <v>0</v>
      </c>
      <c r="Q268" s="177">
        <f t="shared" si="164"/>
        <v>0</v>
      </c>
      <c r="R268" s="177">
        <f t="shared" si="164"/>
        <v>0</v>
      </c>
      <c r="S268" s="205">
        <f t="shared" si="165"/>
        <v>0</v>
      </c>
      <c r="T268" s="185"/>
      <c r="U268" s="186"/>
      <c r="V268" s="205">
        <f t="shared" si="166"/>
        <v>0</v>
      </c>
      <c r="W268" s="185"/>
      <c r="X268" s="186"/>
      <c r="Y268" s="187"/>
    </row>
    <row r="269" spans="1:25" s="129" customFormat="1" ht="48" customHeight="1">
      <c r="A269" s="130">
        <v>2600</v>
      </c>
      <c r="B269" s="141" t="s">
        <v>217</v>
      </c>
      <c r="C269" s="142">
        <v>0</v>
      </c>
      <c r="D269" s="143">
        <v>0</v>
      </c>
      <c r="E269" s="188" t="s">
        <v>965</v>
      </c>
      <c r="F269" s="173"/>
      <c r="G269" s="189">
        <f aca="true" t="shared" si="167" ref="G269:O269">SUM(G271,G279,G282,G295,G306,G309,)</f>
        <v>204100.19999999998</v>
      </c>
      <c r="H269" s="190">
        <f t="shared" si="167"/>
        <v>83975</v>
      </c>
      <c r="I269" s="191">
        <f t="shared" si="167"/>
        <v>120125.2</v>
      </c>
      <c r="J269" s="189">
        <f t="shared" si="167"/>
        <v>113007</v>
      </c>
      <c r="K269" s="190">
        <f t="shared" si="167"/>
        <v>87007</v>
      </c>
      <c r="L269" s="191">
        <f t="shared" si="167"/>
        <v>26000</v>
      </c>
      <c r="M269" s="189">
        <f t="shared" si="167"/>
        <v>88007</v>
      </c>
      <c r="N269" s="190">
        <f t="shared" si="167"/>
        <v>85007</v>
      </c>
      <c r="O269" s="191">
        <f t="shared" si="167"/>
        <v>3000</v>
      </c>
      <c r="P269" s="177">
        <f t="shared" si="163"/>
        <v>-25000</v>
      </c>
      <c r="Q269" s="177">
        <f t="shared" si="164"/>
        <v>-2000</v>
      </c>
      <c r="R269" s="177">
        <f t="shared" si="164"/>
        <v>-23000</v>
      </c>
      <c r="S269" s="189">
        <f aca="true" t="shared" si="168" ref="S269:X269">SUM(S271,S279,S282,S295,S306,S309,)</f>
        <v>150900</v>
      </c>
      <c r="T269" s="190">
        <f t="shared" si="168"/>
        <v>100900</v>
      </c>
      <c r="U269" s="191">
        <f t="shared" si="168"/>
        <v>50000</v>
      </c>
      <c r="V269" s="189">
        <f t="shared" si="168"/>
        <v>150900</v>
      </c>
      <c r="W269" s="190">
        <f t="shared" si="168"/>
        <v>100900</v>
      </c>
      <c r="X269" s="191">
        <f t="shared" si="168"/>
        <v>50000</v>
      </c>
      <c r="Y269" s="138"/>
    </row>
    <row r="270" spans="1:25" ht="17.25" customHeight="1">
      <c r="A270" s="125"/>
      <c r="B270" s="126"/>
      <c r="C270" s="127"/>
      <c r="D270" s="128"/>
      <c r="E270" s="182" t="s">
        <v>5</v>
      </c>
      <c r="F270" s="183"/>
      <c r="G270" s="214"/>
      <c r="H270" s="215"/>
      <c r="I270" s="216"/>
      <c r="J270" s="214"/>
      <c r="K270" s="215"/>
      <c r="L270" s="216"/>
      <c r="M270" s="214"/>
      <c r="N270" s="215"/>
      <c r="O270" s="216"/>
      <c r="P270" s="177"/>
      <c r="Q270" s="177"/>
      <c r="R270" s="177"/>
      <c r="S270" s="214"/>
      <c r="T270" s="215"/>
      <c r="U270" s="216"/>
      <c r="V270" s="214"/>
      <c r="W270" s="215"/>
      <c r="X270" s="216"/>
      <c r="Y270" s="187"/>
    </row>
    <row r="271" spans="1:25" ht="16.5" customHeight="1">
      <c r="A271" s="144">
        <v>2610</v>
      </c>
      <c r="B271" s="145" t="s">
        <v>217</v>
      </c>
      <c r="C271" s="142">
        <v>1</v>
      </c>
      <c r="D271" s="143">
        <v>0</v>
      </c>
      <c r="E271" s="188" t="s">
        <v>218</v>
      </c>
      <c r="F271" s="173"/>
      <c r="G271" s="189">
        <f aca="true" t="shared" si="169" ref="G271:O271">SUM(G273)</f>
        <v>16181.2</v>
      </c>
      <c r="H271" s="190">
        <f t="shared" si="169"/>
        <v>10134.4</v>
      </c>
      <c r="I271" s="191">
        <f t="shared" si="169"/>
        <v>6046.8</v>
      </c>
      <c r="J271" s="189">
        <f t="shared" si="169"/>
        <v>27600</v>
      </c>
      <c r="K271" s="190">
        <f t="shared" si="169"/>
        <v>4600</v>
      </c>
      <c r="L271" s="191">
        <f t="shared" si="169"/>
        <v>23000</v>
      </c>
      <c r="M271" s="189">
        <f t="shared" si="169"/>
        <v>4600</v>
      </c>
      <c r="N271" s="190">
        <f t="shared" si="169"/>
        <v>4600</v>
      </c>
      <c r="O271" s="191">
        <f t="shared" si="169"/>
        <v>0</v>
      </c>
      <c r="P271" s="177">
        <f>M271-J271</f>
        <v>-23000</v>
      </c>
      <c r="Q271" s="177">
        <f>N271-K271</f>
        <v>0</v>
      </c>
      <c r="R271" s="177">
        <f>O271-L271</f>
        <v>-23000</v>
      </c>
      <c r="S271" s="189">
        <f aca="true" t="shared" si="170" ref="S271:X271">SUM(S273)</f>
        <v>29200</v>
      </c>
      <c r="T271" s="190">
        <f t="shared" si="170"/>
        <v>6200</v>
      </c>
      <c r="U271" s="191">
        <f t="shared" si="170"/>
        <v>23000</v>
      </c>
      <c r="V271" s="189">
        <f t="shared" si="170"/>
        <v>29200</v>
      </c>
      <c r="W271" s="190">
        <f t="shared" si="170"/>
        <v>6200</v>
      </c>
      <c r="X271" s="191">
        <f t="shared" si="170"/>
        <v>23000</v>
      </c>
      <c r="Y271" s="187"/>
    </row>
    <row r="272" spans="1:25" s="133" customFormat="1" ht="18.75" customHeight="1">
      <c r="A272" s="130"/>
      <c r="B272" s="126"/>
      <c r="C272" s="131"/>
      <c r="D272" s="132"/>
      <c r="E272" s="182" t="s">
        <v>192</v>
      </c>
      <c r="F272" s="183"/>
      <c r="G272" s="184"/>
      <c r="H272" s="185"/>
      <c r="I272" s="186"/>
      <c r="J272" s="184"/>
      <c r="K272" s="185"/>
      <c r="L272" s="186"/>
      <c r="M272" s="184"/>
      <c r="N272" s="185"/>
      <c r="O272" s="186"/>
      <c r="P272" s="177"/>
      <c r="Q272" s="177"/>
      <c r="R272" s="177"/>
      <c r="S272" s="184"/>
      <c r="T272" s="185"/>
      <c r="U272" s="186"/>
      <c r="V272" s="184"/>
      <c r="W272" s="185"/>
      <c r="X272" s="186"/>
      <c r="Y272" s="192"/>
    </row>
    <row r="273" spans="1:25" ht="21" customHeight="1" thickBot="1">
      <c r="A273" s="130">
        <v>2611</v>
      </c>
      <c r="B273" s="141" t="s">
        <v>217</v>
      </c>
      <c r="C273" s="131">
        <v>1</v>
      </c>
      <c r="D273" s="132">
        <v>1</v>
      </c>
      <c r="E273" s="182" t="s">
        <v>847</v>
      </c>
      <c r="F273" s="183"/>
      <c r="G273" s="205">
        <f>SUM(H273:I273)</f>
        <v>16181.2</v>
      </c>
      <c r="H273" s="195">
        <f>+H274+H275+H276</f>
        <v>10134.4</v>
      </c>
      <c r="I273" s="196">
        <f>+I277+I278</f>
        <v>6046.8</v>
      </c>
      <c r="J273" s="205">
        <f>SUM(K273:L273)</f>
        <v>27600</v>
      </c>
      <c r="K273" s="195">
        <f>+K274+K275+K276</f>
        <v>4600</v>
      </c>
      <c r="L273" s="196">
        <f>+L277+L278</f>
        <v>23000</v>
      </c>
      <c r="M273" s="205">
        <f>SUM(N273:O273)</f>
        <v>4600</v>
      </c>
      <c r="N273" s="195">
        <f>+N274+N275+N276</f>
        <v>4600</v>
      </c>
      <c r="O273" s="196">
        <f>+O277+O278</f>
        <v>0</v>
      </c>
      <c r="P273" s="177">
        <f>M273-J273</f>
        <v>-23000</v>
      </c>
      <c r="Q273" s="177">
        <f>N273-K273</f>
        <v>0</v>
      </c>
      <c r="R273" s="177">
        <f aca="true" t="shared" si="171" ref="Q273:R279">O273-L273</f>
        <v>-23000</v>
      </c>
      <c r="S273" s="205">
        <f>SUM(T273:U273)</f>
        <v>29200</v>
      </c>
      <c r="T273" s="195">
        <f>+T274+T275+T276</f>
        <v>6200</v>
      </c>
      <c r="U273" s="196">
        <f>+U277+U278</f>
        <v>23000</v>
      </c>
      <c r="V273" s="205">
        <f>SUM(W273:X273)</f>
        <v>29200</v>
      </c>
      <c r="W273" s="195">
        <f>+W274+W275+W276</f>
        <v>6200</v>
      </c>
      <c r="X273" s="196">
        <f>+X277+X278</f>
        <v>23000</v>
      </c>
      <c r="Y273" s="187"/>
    </row>
    <row r="274" spans="1:25" ht="21" customHeight="1" thickBot="1">
      <c r="A274" s="130"/>
      <c r="B274" s="141"/>
      <c r="C274" s="131"/>
      <c r="D274" s="132"/>
      <c r="E274" s="182"/>
      <c r="F274" s="183">
        <v>4239</v>
      </c>
      <c r="G274" s="205">
        <f>+H274+I274</f>
        <v>0</v>
      </c>
      <c r="H274" s="195"/>
      <c r="I274" s="210"/>
      <c r="J274" s="205">
        <f>+K274+L274</f>
        <v>800</v>
      </c>
      <c r="K274" s="195">
        <v>800</v>
      </c>
      <c r="L274" s="210"/>
      <c r="M274" s="205">
        <f>+N274+O274</f>
        <v>800</v>
      </c>
      <c r="N274" s="195">
        <v>800</v>
      </c>
      <c r="O274" s="210"/>
      <c r="P274" s="177">
        <f>+Q274+R274</f>
        <v>0</v>
      </c>
      <c r="Q274" s="177">
        <f>N274-K274</f>
        <v>0</v>
      </c>
      <c r="R274" s="177">
        <f t="shared" si="171"/>
        <v>0</v>
      </c>
      <c r="S274" s="205">
        <f>+T274+U274</f>
        <v>200</v>
      </c>
      <c r="T274" s="195">
        <v>200</v>
      </c>
      <c r="U274" s="210"/>
      <c r="V274" s="205">
        <f>+W274+X274</f>
        <v>200</v>
      </c>
      <c r="W274" s="195">
        <v>200</v>
      </c>
      <c r="X274" s="210"/>
      <c r="Y274" s="187"/>
    </row>
    <row r="275" spans="1:25" ht="21" customHeight="1" thickBot="1">
      <c r="A275" s="130"/>
      <c r="B275" s="141"/>
      <c r="C275" s="131"/>
      <c r="D275" s="132"/>
      <c r="E275" s="182"/>
      <c r="F275" s="183">
        <v>4251</v>
      </c>
      <c r="G275" s="205">
        <f>SUM(H275:I275)</f>
        <v>10134.4</v>
      </c>
      <c r="H275" s="195">
        <v>10134.4</v>
      </c>
      <c r="I275" s="210"/>
      <c r="J275" s="205">
        <f>SUM(K275:L275)</f>
        <v>3000</v>
      </c>
      <c r="K275" s="195">
        <v>3000</v>
      </c>
      <c r="L275" s="210"/>
      <c r="M275" s="205">
        <f>SUM(N275:O275)</f>
        <v>3000</v>
      </c>
      <c r="N275" s="195">
        <v>3000</v>
      </c>
      <c r="O275" s="210"/>
      <c r="P275" s="177">
        <f>M275-J275</f>
        <v>0</v>
      </c>
      <c r="Q275" s="177">
        <f t="shared" si="171"/>
        <v>0</v>
      </c>
      <c r="R275" s="177">
        <f t="shared" si="171"/>
        <v>0</v>
      </c>
      <c r="S275" s="205">
        <f>SUM(T275:U275)</f>
        <v>5000</v>
      </c>
      <c r="T275" s="195">
        <v>5000</v>
      </c>
      <c r="U275" s="210"/>
      <c r="V275" s="205">
        <f>SUM(W275:X275)</f>
        <v>5000</v>
      </c>
      <c r="W275" s="195">
        <v>5000</v>
      </c>
      <c r="X275" s="210"/>
      <c r="Y275" s="187"/>
    </row>
    <row r="276" spans="1:25" ht="21" customHeight="1" thickBot="1">
      <c r="A276" s="130"/>
      <c r="B276" s="141"/>
      <c r="C276" s="131"/>
      <c r="D276" s="132"/>
      <c r="E276" s="182"/>
      <c r="F276" s="183">
        <v>4269</v>
      </c>
      <c r="G276" s="205">
        <f>SUM(H276:I276)</f>
        <v>0</v>
      </c>
      <c r="H276" s="195"/>
      <c r="I276" s="210"/>
      <c r="J276" s="205">
        <f>SUM(K276:L276)</f>
        <v>800</v>
      </c>
      <c r="K276" s="195">
        <v>800</v>
      </c>
      <c r="L276" s="210"/>
      <c r="M276" s="205">
        <v>800</v>
      </c>
      <c r="N276" s="195">
        <v>800</v>
      </c>
      <c r="O276" s="210">
        <v>0</v>
      </c>
      <c r="P276" s="177">
        <f>M276-J276</f>
        <v>0</v>
      </c>
      <c r="Q276" s="177">
        <f>N276-K276</f>
        <v>0</v>
      </c>
      <c r="R276" s="177">
        <f>O276-L276</f>
        <v>0</v>
      </c>
      <c r="S276" s="205">
        <f>SUM(T276:U276)</f>
        <v>1000</v>
      </c>
      <c r="T276" s="195">
        <v>1000</v>
      </c>
      <c r="U276" s="210"/>
      <c r="V276" s="205"/>
      <c r="W276" s="195">
        <v>1000</v>
      </c>
      <c r="X276" s="210"/>
      <c r="Y276" s="187"/>
    </row>
    <row r="277" spans="1:25" ht="21" customHeight="1" thickBot="1">
      <c r="A277" s="130"/>
      <c r="B277" s="141"/>
      <c r="C277" s="131"/>
      <c r="D277" s="132"/>
      <c r="E277" s="182"/>
      <c r="F277" s="183">
        <v>5113</v>
      </c>
      <c r="G277" s="205">
        <f>SUM(H277:I277)</f>
        <v>5070.6</v>
      </c>
      <c r="H277" s="195">
        <v>0</v>
      </c>
      <c r="I277" s="210">
        <v>5070.6</v>
      </c>
      <c r="J277" s="205">
        <f>SUM(K277:L277)</f>
        <v>22000</v>
      </c>
      <c r="K277" s="195"/>
      <c r="L277" s="210">
        <v>22000</v>
      </c>
      <c r="M277" s="205">
        <f>SUM(N277:O277)</f>
        <v>0</v>
      </c>
      <c r="N277" s="195"/>
      <c r="O277" s="210">
        <v>0</v>
      </c>
      <c r="P277" s="177">
        <f>M277-J277</f>
        <v>-22000</v>
      </c>
      <c r="Q277" s="177">
        <f t="shared" si="171"/>
        <v>0</v>
      </c>
      <c r="R277" s="177">
        <f t="shared" si="171"/>
        <v>-22000</v>
      </c>
      <c r="S277" s="205">
        <f>SUM(T277:U277)</f>
        <v>22000</v>
      </c>
      <c r="T277" s="195"/>
      <c r="U277" s="210">
        <v>22000</v>
      </c>
      <c r="V277" s="205">
        <f>SUM(W277:X277)</f>
        <v>22000</v>
      </c>
      <c r="W277" s="195"/>
      <c r="X277" s="210">
        <v>22000</v>
      </c>
      <c r="Y277" s="187"/>
    </row>
    <row r="278" spans="1:25" ht="21" customHeight="1" thickBot="1">
      <c r="A278" s="130"/>
      <c r="B278" s="141"/>
      <c r="C278" s="131"/>
      <c r="D278" s="132"/>
      <c r="E278" s="182"/>
      <c r="F278" s="183">
        <v>5134</v>
      </c>
      <c r="G278" s="205">
        <f>SUM(H278:I278)</f>
        <v>976.2</v>
      </c>
      <c r="H278" s="195">
        <v>0</v>
      </c>
      <c r="I278" s="210">
        <v>976.2</v>
      </c>
      <c r="J278" s="205">
        <f>SUM(K278:L278)</f>
        <v>1000</v>
      </c>
      <c r="K278" s="195"/>
      <c r="L278" s="210">
        <v>1000</v>
      </c>
      <c r="M278" s="205">
        <f>SUM(N278:O278)</f>
        <v>0</v>
      </c>
      <c r="N278" s="195"/>
      <c r="O278" s="210">
        <v>0</v>
      </c>
      <c r="P278" s="177">
        <f>M278-J278</f>
        <v>-1000</v>
      </c>
      <c r="Q278" s="177">
        <f t="shared" si="171"/>
        <v>0</v>
      </c>
      <c r="R278" s="177">
        <f t="shared" si="171"/>
        <v>-1000</v>
      </c>
      <c r="S278" s="205">
        <f>SUM(T278:U278)</f>
        <v>1000</v>
      </c>
      <c r="T278" s="195"/>
      <c r="U278" s="210">
        <v>1000</v>
      </c>
      <c r="V278" s="205">
        <f>SUM(W278:X278)</f>
        <v>1000</v>
      </c>
      <c r="W278" s="195"/>
      <c r="X278" s="210">
        <v>1000</v>
      </c>
      <c r="Y278" s="187"/>
    </row>
    <row r="279" spans="1:25" ht="17.25" customHeight="1" thickBot="1">
      <c r="A279" s="144">
        <v>2620</v>
      </c>
      <c r="B279" s="145" t="s">
        <v>217</v>
      </c>
      <c r="C279" s="142">
        <v>2</v>
      </c>
      <c r="D279" s="143">
        <v>0</v>
      </c>
      <c r="E279" s="188" t="s">
        <v>848</v>
      </c>
      <c r="F279" s="173"/>
      <c r="G279" s="189">
        <f aca="true" t="shared" si="172" ref="G279:O279">SUM(G281)</f>
        <v>0</v>
      </c>
      <c r="H279" s="190">
        <f t="shared" si="172"/>
        <v>0</v>
      </c>
      <c r="I279" s="191">
        <f t="shared" si="172"/>
        <v>0</v>
      </c>
      <c r="J279" s="189">
        <f t="shared" si="172"/>
        <v>0</v>
      </c>
      <c r="K279" s="190">
        <f t="shared" si="172"/>
        <v>0</v>
      </c>
      <c r="L279" s="191">
        <f t="shared" si="172"/>
        <v>0</v>
      </c>
      <c r="M279" s="189">
        <f t="shared" si="172"/>
        <v>0</v>
      </c>
      <c r="N279" s="190">
        <f t="shared" si="172"/>
        <v>0</v>
      </c>
      <c r="O279" s="191">
        <f t="shared" si="172"/>
        <v>0</v>
      </c>
      <c r="P279" s="177">
        <f>M279-J279</f>
        <v>0</v>
      </c>
      <c r="Q279" s="177">
        <f t="shared" si="171"/>
        <v>0</v>
      </c>
      <c r="R279" s="177">
        <f t="shared" si="171"/>
        <v>0</v>
      </c>
      <c r="S279" s="189">
        <f aca="true" t="shared" si="173" ref="S279:X279">SUM(S281)</f>
        <v>0</v>
      </c>
      <c r="T279" s="190">
        <f t="shared" si="173"/>
        <v>0</v>
      </c>
      <c r="U279" s="191">
        <f t="shared" si="173"/>
        <v>0</v>
      </c>
      <c r="V279" s="205">
        <f>SUM(W279:X279)</f>
        <v>0</v>
      </c>
      <c r="W279" s="190">
        <f t="shared" si="173"/>
        <v>0</v>
      </c>
      <c r="X279" s="191">
        <f t="shared" si="173"/>
        <v>0</v>
      </c>
      <c r="Y279" s="187"/>
    </row>
    <row r="280" spans="1:25" s="133" customFormat="1" ht="17.25" customHeight="1">
      <c r="A280" s="130"/>
      <c r="B280" s="126"/>
      <c r="C280" s="131"/>
      <c r="D280" s="132"/>
      <c r="E280" s="182" t="s">
        <v>192</v>
      </c>
      <c r="F280" s="183"/>
      <c r="G280" s="184"/>
      <c r="H280" s="185"/>
      <c r="I280" s="186"/>
      <c r="J280" s="184"/>
      <c r="K280" s="185"/>
      <c r="L280" s="186"/>
      <c r="M280" s="184"/>
      <c r="N280" s="185"/>
      <c r="O280" s="186"/>
      <c r="P280" s="177"/>
      <c r="Q280" s="177"/>
      <c r="R280" s="177"/>
      <c r="S280" s="184"/>
      <c r="T280" s="185"/>
      <c r="U280" s="186"/>
      <c r="V280" s="184"/>
      <c r="W280" s="185"/>
      <c r="X280" s="186"/>
      <c r="Y280" s="192"/>
    </row>
    <row r="281" spans="1:25" ht="13.5" customHeight="1" thickBot="1">
      <c r="A281" s="130">
        <v>2621</v>
      </c>
      <c r="B281" s="141" t="s">
        <v>217</v>
      </c>
      <c r="C281" s="131">
        <v>2</v>
      </c>
      <c r="D281" s="132">
        <v>1</v>
      </c>
      <c r="E281" s="182" t="s">
        <v>848</v>
      </c>
      <c r="F281" s="183"/>
      <c r="G281" s="205">
        <f>SUM(H281:I281)</f>
        <v>0</v>
      </c>
      <c r="H281" s="206"/>
      <c r="I281" s="207"/>
      <c r="J281" s="205">
        <f>SUM(K281:L281)</f>
        <v>0</v>
      </c>
      <c r="K281" s="206"/>
      <c r="L281" s="207"/>
      <c r="M281" s="205">
        <f>SUM(N281:O281)</f>
        <v>0</v>
      </c>
      <c r="N281" s="206"/>
      <c r="O281" s="207"/>
      <c r="P281" s="177">
        <f aca="true" t="shared" si="174" ref="P281:R282">M281-J281</f>
        <v>0</v>
      </c>
      <c r="Q281" s="177">
        <f t="shared" si="174"/>
        <v>0</v>
      </c>
      <c r="R281" s="177">
        <f t="shared" si="174"/>
        <v>0</v>
      </c>
      <c r="S281" s="205">
        <f>SUM(T281:U281)</f>
        <v>0</v>
      </c>
      <c r="T281" s="206"/>
      <c r="U281" s="207"/>
      <c r="V281" s="205">
        <f>SUM(W281:X281)</f>
        <v>0</v>
      </c>
      <c r="W281" s="206"/>
      <c r="X281" s="207"/>
      <c r="Y281" s="187"/>
    </row>
    <row r="282" spans="1:25" ht="18.75" customHeight="1">
      <c r="A282" s="144">
        <v>2630</v>
      </c>
      <c r="B282" s="145" t="s">
        <v>217</v>
      </c>
      <c r="C282" s="142">
        <v>3</v>
      </c>
      <c r="D282" s="143">
        <v>0</v>
      </c>
      <c r="E282" s="188" t="s">
        <v>849</v>
      </c>
      <c r="F282" s="173"/>
      <c r="G282" s="189">
        <f aca="true" t="shared" si="175" ref="G282:O282">SUM(G284)</f>
        <v>80695.29999999999</v>
      </c>
      <c r="H282" s="190">
        <f t="shared" si="175"/>
        <v>26368.6</v>
      </c>
      <c r="I282" s="191">
        <f t="shared" si="175"/>
        <v>54326.7</v>
      </c>
      <c r="J282" s="189">
        <f t="shared" si="175"/>
        <v>42407</v>
      </c>
      <c r="K282" s="190">
        <f t="shared" si="175"/>
        <v>39407</v>
      </c>
      <c r="L282" s="191">
        <f t="shared" si="175"/>
        <v>3000</v>
      </c>
      <c r="M282" s="189">
        <f t="shared" si="175"/>
        <v>40407</v>
      </c>
      <c r="N282" s="190">
        <f t="shared" si="175"/>
        <v>37407</v>
      </c>
      <c r="O282" s="191">
        <f t="shared" si="175"/>
        <v>3000</v>
      </c>
      <c r="P282" s="177">
        <f t="shared" si="174"/>
        <v>-2000</v>
      </c>
      <c r="Q282" s="177">
        <f t="shared" si="174"/>
        <v>-2000</v>
      </c>
      <c r="R282" s="177">
        <f t="shared" si="174"/>
        <v>0</v>
      </c>
      <c r="S282" s="189">
        <f aca="true" t="shared" si="176" ref="S282:X282">SUM(S284)</f>
        <v>52000</v>
      </c>
      <c r="T282" s="190">
        <f t="shared" si="176"/>
        <v>40000</v>
      </c>
      <c r="U282" s="191">
        <f t="shared" si="176"/>
        <v>12000</v>
      </c>
      <c r="V282" s="189">
        <f t="shared" si="176"/>
        <v>52000</v>
      </c>
      <c r="W282" s="190">
        <f t="shared" si="176"/>
        <v>40000</v>
      </c>
      <c r="X282" s="191">
        <f t="shared" si="176"/>
        <v>12000</v>
      </c>
      <c r="Y282" s="187"/>
    </row>
    <row r="283" spans="1:25" s="133" customFormat="1" ht="15.75" customHeight="1">
      <c r="A283" s="130"/>
      <c r="B283" s="126"/>
      <c r="C283" s="131"/>
      <c r="D283" s="132"/>
      <c r="E283" s="182" t="s">
        <v>192</v>
      </c>
      <c r="F283" s="183"/>
      <c r="G283" s="184"/>
      <c r="H283" s="185"/>
      <c r="I283" s="186"/>
      <c r="J283" s="184"/>
      <c r="K283" s="185"/>
      <c r="L283" s="186"/>
      <c r="M283" s="184"/>
      <c r="N283" s="185"/>
      <c r="O283" s="186"/>
      <c r="P283" s="177"/>
      <c r="Q283" s="177"/>
      <c r="R283" s="177"/>
      <c r="S283" s="184"/>
      <c r="T283" s="185"/>
      <c r="U283" s="186"/>
      <c r="V283" s="184"/>
      <c r="W283" s="185"/>
      <c r="X283" s="186"/>
      <c r="Y283" s="192"/>
    </row>
    <row r="284" spans="1:25" ht="15" customHeight="1" thickBot="1">
      <c r="A284" s="130">
        <v>2631</v>
      </c>
      <c r="B284" s="141" t="s">
        <v>217</v>
      </c>
      <c r="C284" s="131">
        <v>3</v>
      </c>
      <c r="D284" s="132">
        <v>1</v>
      </c>
      <c r="E284" s="182" t="s">
        <v>850</v>
      </c>
      <c r="F284" s="173"/>
      <c r="G284" s="205">
        <f aca="true" t="shared" si="177" ref="G284:G294">SUM(H284:I284)</f>
        <v>80695.29999999999</v>
      </c>
      <c r="H284" s="195">
        <f>SUM(H285:H290)</f>
        <v>26368.6</v>
      </c>
      <c r="I284" s="196">
        <f>SUM(I291:I294)</f>
        <v>54326.7</v>
      </c>
      <c r="J284" s="205">
        <f aca="true" t="shared" si="178" ref="J284:J294">SUM(K284:L284)</f>
        <v>42407</v>
      </c>
      <c r="K284" s="195">
        <f>SUM(K285:K290)</f>
        <v>39407</v>
      </c>
      <c r="L284" s="196">
        <f>SUM(L291:L294)</f>
        <v>3000</v>
      </c>
      <c r="M284" s="205">
        <f>SUM(N284:O284)</f>
        <v>40407</v>
      </c>
      <c r="N284" s="195">
        <v>37407</v>
      </c>
      <c r="O284" s="196">
        <f>SUM(O291:O294)</f>
        <v>3000</v>
      </c>
      <c r="P284" s="177">
        <f aca="true" t="shared" si="179" ref="P284:P295">M284-J284</f>
        <v>-2000</v>
      </c>
      <c r="Q284" s="177">
        <f aca="true" t="shared" si="180" ref="Q284:Q295">N284-K284</f>
        <v>-2000</v>
      </c>
      <c r="R284" s="177">
        <f aca="true" t="shared" si="181" ref="R284:R295">O284-L284</f>
        <v>0</v>
      </c>
      <c r="S284" s="205">
        <f aca="true" t="shared" si="182" ref="S284:S294">SUM(T284:U284)</f>
        <v>52000</v>
      </c>
      <c r="T284" s="195">
        <f>SUM(T285:T290)</f>
        <v>40000</v>
      </c>
      <c r="U284" s="196">
        <f>SUM(U291:U294)</f>
        <v>12000</v>
      </c>
      <c r="V284" s="205">
        <f aca="true" t="shared" si="183" ref="V284:V294">SUM(W284:X284)</f>
        <v>52000</v>
      </c>
      <c r="W284" s="195">
        <f>SUM(W285:W290)</f>
        <v>40000</v>
      </c>
      <c r="X284" s="196">
        <f>SUM(X291:X294)</f>
        <v>12000</v>
      </c>
      <c r="Y284" s="187"/>
    </row>
    <row r="285" spans="1:25" ht="15" customHeight="1" thickBot="1">
      <c r="A285" s="130"/>
      <c r="B285" s="141"/>
      <c r="C285" s="131"/>
      <c r="D285" s="132"/>
      <c r="E285" s="359"/>
      <c r="F285" s="173">
        <v>4111</v>
      </c>
      <c r="G285" s="205">
        <f t="shared" si="177"/>
        <v>25019.1</v>
      </c>
      <c r="H285" s="195">
        <v>25019.1</v>
      </c>
      <c r="I285" s="210"/>
      <c r="J285" s="205">
        <f t="shared" si="178"/>
        <v>32700</v>
      </c>
      <c r="K285" s="195">
        <v>32700</v>
      </c>
      <c r="L285" s="210"/>
      <c r="M285" s="205">
        <f aca="true" t="shared" si="184" ref="M285:M294">SUM(N285:O285)</f>
        <v>32700</v>
      </c>
      <c r="N285" s="195">
        <v>32700</v>
      </c>
      <c r="O285" s="210"/>
      <c r="P285" s="177">
        <f t="shared" si="179"/>
        <v>0</v>
      </c>
      <c r="Q285" s="177">
        <f t="shared" si="180"/>
        <v>0</v>
      </c>
      <c r="R285" s="177">
        <f t="shared" si="181"/>
        <v>0</v>
      </c>
      <c r="S285" s="205">
        <f t="shared" si="182"/>
        <v>32000</v>
      </c>
      <c r="T285" s="195">
        <v>32000</v>
      </c>
      <c r="U285" s="210"/>
      <c r="V285" s="205">
        <f t="shared" si="183"/>
        <v>32000</v>
      </c>
      <c r="W285" s="195">
        <v>32000</v>
      </c>
      <c r="X285" s="210"/>
      <c r="Y285" s="187"/>
    </row>
    <row r="286" spans="1:25" ht="15" customHeight="1" thickBot="1">
      <c r="A286" s="130"/>
      <c r="B286" s="141"/>
      <c r="C286" s="131"/>
      <c r="D286" s="132"/>
      <c r="E286" s="359"/>
      <c r="F286" s="173">
        <v>4112</v>
      </c>
      <c r="G286" s="205">
        <f t="shared" si="177"/>
        <v>1034.5</v>
      </c>
      <c r="H286" s="195">
        <v>1034.5</v>
      </c>
      <c r="I286" s="210"/>
      <c r="J286" s="205">
        <f t="shared" si="178"/>
        <v>4000</v>
      </c>
      <c r="K286" s="195">
        <v>4000</v>
      </c>
      <c r="L286" s="210"/>
      <c r="M286" s="205">
        <f t="shared" si="184"/>
        <v>4000</v>
      </c>
      <c r="N286" s="195">
        <v>4000</v>
      </c>
      <c r="O286" s="210"/>
      <c r="P286" s="177">
        <f t="shared" si="179"/>
        <v>0</v>
      </c>
      <c r="Q286" s="177">
        <f t="shared" si="180"/>
        <v>0</v>
      </c>
      <c r="R286" s="177">
        <f t="shared" si="181"/>
        <v>0</v>
      </c>
      <c r="S286" s="205">
        <f t="shared" si="182"/>
        <v>2000</v>
      </c>
      <c r="T286" s="195">
        <v>2000</v>
      </c>
      <c r="U286" s="210"/>
      <c r="V286" s="205">
        <f t="shared" si="183"/>
        <v>2000</v>
      </c>
      <c r="W286" s="195">
        <v>2000</v>
      </c>
      <c r="X286" s="210"/>
      <c r="Y286" s="187"/>
    </row>
    <row r="287" spans="1:25" ht="15" customHeight="1" thickBot="1">
      <c r="A287" s="130"/>
      <c r="B287" s="141"/>
      <c r="C287" s="131"/>
      <c r="D287" s="132"/>
      <c r="E287" s="359"/>
      <c r="F287" s="173">
        <v>4239</v>
      </c>
      <c r="G287" s="205">
        <f t="shared" si="177"/>
        <v>315</v>
      </c>
      <c r="H287" s="195">
        <v>315</v>
      </c>
      <c r="I287" s="210"/>
      <c r="J287" s="205">
        <f t="shared" si="178"/>
        <v>500</v>
      </c>
      <c r="K287" s="195">
        <v>500</v>
      </c>
      <c r="L287" s="210"/>
      <c r="M287" s="205">
        <f t="shared" si="184"/>
        <v>500</v>
      </c>
      <c r="N287" s="195">
        <v>500</v>
      </c>
      <c r="O287" s="210"/>
      <c r="P287" s="177">
        <f t="shared" si="179"/>
        <v>0</v>
      </c>
      <c r="Q287" s="177">
        <f t="shared" si="180"/>
        <v>0</v>
      </c>
      <c r="R287" s="177">
        <f t="shared" si="181"/>
        <v>0</v>
      </c>
      <c r="S287" s="205">
        <f t="shared" si="182"/>
        <v>2000</v>
      </c>
      <c r="T287" s="195">
        <v>2000</v>
      </c>
      <c r="U287" s="210"/>
      <c r="V287" s="205">
        <f t="shared" si="183"/>
        <v>2000</v>
      </c>
      <c r="W287" s="195">
        <v>2000</v>
      </c>
      <c r="X287" s="210"/>
      <c r="Y287" s="187"/>
    </row>
    <row r="288" spans="1:25" ht="15" customHeight="1" thickBot="1">
      <c r="A288" s="130"/>
      <c r="B288" s="141"/>
      <c r="C288" s="131"/>
      <c r="D288" s="132"/>
      <c r="E288" s="359"/>
      <c r="F288" s="173">
        <v>4251</v>
      </c>
      <c r="G288" s="205">
        <f t="shared" si="177"/>
        <v>0</v>
      </c>
      <c r="H288" s="195"/>
      <c r="I288" s="210"/>
      <c r="J288" s="205">
        <f t="shared" si="178"/>
        <v>2000</v>
      </c>
      <c r="K288" s="195">
        <v>2000</v>
      </c>
      <c r="L288" s="210"/>
      <c r="M288" s="205">
        <f t="shared" si="184"/>
        <v>0</v>
      </c>
      <c r="N288" s="195">
        <v>0</v>
      </c>
      <c r="O288" s="210"/>
      <c r="P288" s="177">
        <f t="shared" si="179"/>
        <v>-2000</v>
      </c>
      <c r="Q288" s="177">
        <f t="shared" si="180"/>
        <v>-2000</v>
      </c>
      <c r="R288" s="177">
        <f t="shared" si="181"/>
        <v>0</v>
      </c>
      <c r="S288" s="205">
        <f t="shared" si="182"/>
        <v>2000</v>
      </c>
      <c r="T288" s="195">
        <v>2000</v>
      </c>
      <c r="U288" s="210"/>
      <c r="V288" s="205">
        <f t="shared" si="183"/>
        <v>2000</v>
      </c>
      <c r="W288" s="195">
        <v>2000</v>
      </c>
      <c r="X288" s="210"/>
      <c r="Y288" s="187"/>
    </row>
    <row r="289" spans="1:25" ht="47.25" customHeight="1" thickBot="1">
      <c r="A289" s="130"/>
      <c r="B289" s="141"/>
      <c r="C289" s="131"/>
      <c r="D289" s="132"/>
      <c r="E289" s="228"/>
      <c r="F289" s="165">
        <v>4269</v>
      </c>
      <c r="G289" s="205">
        <f t="shared" si="177"/>
        <v>0</v>
      </c>
      <c r="H289" s="185"/>
      <c r="I289" s="186"/>
      <c r="J289" s="205">
        <f t="shared" si="178"/>
        <v>207</v>
      </c>
      <c r="K289" s="185">
        <v>207</v>
      </c>
      <c r="L289" s="186"/>
      <c r="M289" s="205">
        <f t="shared" si="184"/>
        <v>207</v>
      </c>
      <c r="N289" s="185">
        <v>207</v>
      </c>
      <c r="O289" s="186"/>
      <c r="P289" s="177">
        <f t="shared" si="179"/>
        <v>0</v>
      </c>
      <c r="Q289" s="177">
        <f t="shared" si="180"/>
        <v>0</v>
      </c>
      <c r="R289" s="177">
        <f t="shared" si="181"/>
        <v>0</v>
      </c>
      <c r="S289" s="205">
        <f t="shared" si="182"/>
        <v>2000</v>
      </c>
      <c r="T289" s="185">
        <v>2000</v>
      </c>
      <c r="U289" s="186"/>
      <c r="V289" s="205">
        <f t="shared" si="183"/>
        <v>2000</v>
      </c>
      <c r="W289" s="185">
        <v>2000</v>
      </c>
      <c r="X289" s="186"/>
      <c r="Y289" s="187"/>
    </row>
    <row r="290" spans="1:25" ht="15" customHeight="1" thickBot="1">
      <c r="A290" s="130"/>
      <c r="B290" s="141"/>
      <c r="C290" s="131"/>
      <c r="D290" s="132"/>
      <c r="E290" s="225" t="s">
        <v>917</v>
      </c>
      <c r="F290" s="163" t="s">
        <v>918</v>
      </c>
      <c r="G290" s="205">
        <f t="shared" si="177"/>
        <v>0</v>
      </c>
      <c r="H290" s="185"/>
      <c r="I290" s="186"/>
      <c r="J290" s="205">
        <f t="shared" si="178"/>
        <v>0</v>
      </c>
      <c r="K290" s="185"/>
      <c r="L290" s="186"/>
      <c r="M290" s="205">
        <f t="shared" si="184"/>
        <v>0</v>
      </c>
      <c r="N290" s="185"/>
      <c r="O290" s="186"/>
      <c r="P290" s="177">
        <f t="shared" si="179"/>
        <v>0</v>
      </c>
      <c r="Q290" s="177">
        <f t="shared" si="180"/>
        <v>0</v>
      </c>
      <c r="R290" s="177">
        <f t="shared" si="181"/>
        <v>0</v>
      </c>
      <c r="S290" s="205">
        <f t="shared" si="182"/>
        <v>0</v>
      </c>
      <c r="T290" s="185"/>
      <c r="U290" s="186"/>
      <c r="V290" s="205">
        <f t="shared" si="183"/>
        <v>0</v>
      </c>
      <c r="W290" s="185"/>
      <c r="X290" s="186"/>
      <c r="Y290" s="187"/>
    </row>
    <row r="291" spans="1:25" ht="15" customHeight="1" thickBot="1">
      <c r="A291" s="130"/>
      <c r="B291" s="141"/>
      <c r="C291" s="131"/>
      <c r="D291" s="132"/>
      <c r="E291" s="360"/>
      <c r="F291" s="163" t="s">
        <v>287</v>
      </c>
      <c r="G291" s="205">
        <f t="shared" si="177"/>
        <v>51376.7</v>
      </c>
      <c r="H291" s="185"/>
      <c r="I291" s="186">
        <v>51376.7</v>
      </c>
      <c r="J291" s="205">
        <f t="shared" si="178"/>
        <v>0</v>
      </c>
      <c r="K291" s="185"/>
      <c r="L291" s="186">
        <v>0</v>
      </c>
      <c r="M291" s="205">
        <f t="shared" si="184"/>
        <v>0</v>
      </c>
      <c r="N291" s="185"/>
      <c r="O291" s="186">
        <v>0</v>
      </c>
      <c r="P291" s="177">
        <f t="shared" si="179"/>
        <v>0</v>
      </c>
      <c r="Q291" s="177">
        <f t="shared" si="180"/>
        <v>0</v>
      </c>
      <c r="R291" s="177">
        <f t="shared" si="181"/>
        <v>0</v>
      </c>
      <c r="S291" s="205">
        <f t="shared" si="182"/>
        <v>10000</v>
      </c>
      <c r="T291" s="185">
        <v>5000</v>
      </c>
      <c r="U291" s="186">
        <v>5000</v>
      </c>
      <c r="V291" s="205">
        <f t="shared" si="183"/>
        <v>5000</v>
      </c>
      <c r="W291" s="185"/>
      <c r="X291" s="186">
        <v>5000</v>
      </c>
      <c r="Y291" s="187"/>
    </row>
    <row r="292" spans="1:25" ht="15" customHeight="1" thickBot="1">
      <c r="A292" s="130"/>
      <c r="B292" s="141"/>
      <c r="C292" s="131"/>
      <c r="D292" s="132"/>
      <c r="E292" s="360"/>
      <c r="F292" s="163" t="s">
        <v>288</v>
      </c>
      <c r="G292" s="205">
        <f t="shared" si="177"/>
        <v>0</v>
      </c>
      <c r="H292" s="185"/>
      <c r="I292" s="186"/>
      <c r="J292" s="205">
        <f t="shared" si="178"/>
        <v>0</v>
      </c>
      <c r="K292" s="185"/>
      <c r="L292" s="186">
        <v>0</v>
      </c>
      <c r="M292" s="205">
        <f t="shared" si="184"/>
        <v>0</v>
      </c>
      <c r="N292" s="185"/>
      <c r="O292" s="186">
        <v>0</v>
      </c>
      <c r="P292" s="177">
        <f>M292-J292</f>
        <v>0</v>
      </c>
      <c r="Q292" s="177">
        <f>N292-K292</f>
        <v>0</v>
      </c>
      <c r="R292" s="177">
        <f>O292-L292</f>
        <v>0</v>
      </c>
      <c r="S292" s="205">
        <f t="shared" si="182"/>
        <v>4000</v>
      </c>
      <c r="T292" s="185">
        <v>2000</v>
      </c>
      <c r="U292" s="186">
        <v>2000</v>
      </c>
      <c r="V292" s="205">
        <f t="shared" si="183"/>
        <v>2000</v>
      </c>
      <c r="W292" s="185"/>
      <c r="X292" s="186">
        <v>2000</v>
      </c>
      <c r="Y292" s="187"/>
    </row>
    <row r="293" spans="1:25" ht="15.75" customHeight="1" thickBot="1">
      <c r="A293" s="130"/>
      <c r="B293" s="141"/>
      <c r="C293" s="131"/>
      <c r="D293" s="132"/>
      <c r="E293" s="360"/>
      <c r="F293" s="163" t="s">
        <v>291</v>
      </c>
      <c r="G293" s="205">
        <f t="shared" si="177"/>
        <v>2456</v>
      </c>
      <c r="H293" s="185"/>
      <c r="I293" s="186">
        <v>2456</v>
      </c>
      <c r="J293" s="205">
        <f t="shared" si="178"/>
        <v>3000</v>
      </c>
      <c r="K293" s="185"/>
      <c r="L293" s="186">
        <v>3000</v>
      </c>
      <c r="M293" s="205">
        <f t="shared" si="184"/>
        <v>3000</v>
      </c>
      <c r="N293" s="185"/>
      <c r="O293" s="186">
        <v>3000</v>
      </c>
      <c r="P293" s="177">
        <f t="shared" si="179"/>
        <v>0</v>
      </c>
      <c r="Q293" s="177">
        <f t="shared" si="180"/>
        <v>0</v>
      </c>
      <c r="R293" s="177">
        <f t="shared" si="181"/>
        <v>0</v>
      </c>
      <c r="S293" s="205">
        <f t="shared" si="182"/>
        <v>6000</v>
      </c>
      <c r="T293" s="185">
        <v>3000</v>
      </c>
      <c r="U293" s="186">
        <v>3000</v>
      </c>
      <c r="V293" s="205">
        <f t="shared" si="183"/>
        <v>3000</v>
      </c>
      <c r="W293" s="185"/>
      <c r="X293" s="186">
        <v>3000</v>
      </c>
      <c r="Y293" s="187"/>
    </row>
    <row r="294" spans="1:25" ht="15.75" customHeight="1" thickBot="1">
      <c r="A294" s="130"/>
      <c r="B294" s="141"/>
      <c r="C294" s="131"/>
      <c r="D294" s="132"/>
      <c r="E294" s="360"/>
      <c r="F294" s="163" t="s">
        <v>293</v>
      </c>
      <c r="G294" s="205">
        <f t="shared" si="177"/>
        <v>494</v>
      </c>
      <c r="H294" s="185"/>
      <c r="I294" s="186">
        <v>494</v>
      </c>
      <c r="J294" s="205">
        <f t="shared" si="178"/>
        <v>0</v>
      </c>
      <c r="K294" s="185"/>
      <c r="L294" s="186">
        <v>0</v>
      </c>
      <c r="M294" s="205">
        <f t="shared" si="184"/>
        <v>0</v>
      </c>
      <c r="N294" s="185"/>
      <c r="O294" s="186">
        <v>0</v>
      </c>
      <c r="P294" s="177">
        <f t="shared" si="179"/>
        <v>0</v>
      </c>
      <c r="Q294" s="177">
        <f>N294-K294</f>
        <v>0</v>
      </c>
      <c r="R294" s="177">
        <f>O294-L294</f>
        <v>0</v>
      </c>
      <c r="S294" s="205">
        <f t="shared" si="182"/>
        <v>4000</v>
      </c>
      <c r="T294" s="185">
        <v>2000</v>
      </c>
      <c r="U294" s="186">
        <v>2000</v>
      </c>
      <c r="V294" s="205">
        <f t="shared" si="183"/>
        <v>2000</v>
      </c>
      <c r="W294" s="185"/>
      <c r="X294" s="186">
        <v>2000</v>
      </c>
      <c r="Y294" s="187"/>
    </row>
    <row r="295" spans="1:25" ht="15.75" customHeight="1">
      <c r="A295" s="144">
        <v>2640</v>
      </c>
      <c r="B295" s="145" t="s">
        <v>217</v>
      </c>
      <c r="C295" s="142">
        <v>4</v>
      </c>
      <c r="D295" s="143">
        <v>0</v>
      </c>
      <c r="E295" s="188" t="s">
        <v>219</v>
      </c>
      <c r="F295" s="173"/>
      <c r="G295" s="189">
        <f aca="true" t="shared" si="185" ref="G295:O295">SUM(G297)</f>
        <v>107223.7</v>
      </c>
      <c r="H295" s="190">
        <f t="shared" si="185"/>
        <v>47472</v>
      </c>
      <c r="I295" s="191">
        <f t="shared" si="185"/>
        <v>59751.7</v>
      </c>
      <c r="J295" s="189">
        <f t="shared" si="185"/>
        <v>43000</v>
      </c>
      <c r="K295" s="190">
        <f t="shared" si="185"/>
        <v>43000</v>
      </c>
      <c r="L295" s="191">
        <f t="shared" si="185"/>
        <v>0</v>
      </c>
      <c r="M295" s="189">
        <f t="shared" si="185"/>
        <v>43000</v>
      </c>
      <c r="N295" s="190">
        <f t="shared" si="185"/>
        <v>43000</v>
      </c>
      <c r="O295" s="191">
        <f t="shared" si="185"/>
        <v>0</v>
      </c>
      <c r="P295" s="177">
        <f t="shared" si="179"/>
        <v>0</v>
      </c>
      <c r="Q295" s="177">
        <f t="shared" si="180"/>
        <v>0</v>
      </c>
      <c r="R295" s="177">
        <f t="shared" si="181"/>
        <v>0</v>
      </c>
      <c r="S295" s="189">
        <f aca="true" t="shared" si="186" ref="S295:X295">SUM(S297)</f>
        <v>69700</v>
      </c>
      <c r="T295" s="190">
        <f t="shared" si="186"/>
        <v>54700</v>
      </c>
      <c r="U295" s="191">
        <f t="shared" si="186"/>
        <v>15000</v>
      </c>
      <c r="V295" s="189">
        <f t="shared" si="186"/>
        <v>69700</v>
      </c>
      <c r="W295" s="190">
        <f t="shared" si="186"/>
        <v>54700</v>
      </c>
      <c r="X295" s="191">
        <f t="shared" si="186"/>
        <v>15000</v>
      </c>
      <c r="Y295" s="187"/>
    </row>
    <row r="296" spans="1:25" s="133" customFormat="1" ht="14.25" customHeight="1">
      <c r="A296" s="130"/>
      <c r="B296" s="126"/>
      <c r="C296" s="131"/>
      <c r="D296" s="132"/>
      <c r="E296" s="182" t="s">
        <v>192</v>
      </c>
      <c r="F296" s="183"/>
      <c r="G296" s="184"/>
      <c r="H296" s="185"/>
      <c r="I296" s="186"/>
      <c r="J296" s="184"/>
      <c r="K296" s="185"/>
      <c r="L296" s="186"/>
      <c r="M296" s="184"/>
      <c r="N296" s="185"/>
      <c r="O296" s="186"/>
      <c r="P296" s="177"/>
      <c r="Q296" s="177"/>
      <c r="R296" s="177"/>
      <c r="S296" s="184"/>
      <c r="T296" s="185"/>
      <c r="U296" s="186"/>
      <c r="V296" s="184"/>
      <c r="W296" s="185"/>
      <c r="X296" s="186"/>
      <c r="Y296" s="192"/>
    </row>
    <row r="297" spans="1:25" ht="13.5" customHeight="1" thickBot="1">
      <c r="A297" s="130">
        <v>2641</v>
      </c>
      <c r="B297" s="141" t="s">
        <v>217</v>
      </c>
      <c r="C297" s="131">
        <v>4</v>
      </c>
      <c r="D297" s="132">
        <v>1</v>
      </c>
      <c r="E297" s="182" t="s">
        <v>851</v>
      </c>
      <c r="F297" s="173"/>
      <c r="G297" s="205">
        <f aca="true" t="shared" si="187" ref="G297:G305">SUM(H297:I297)</f>
        <v>107223.7</v>
      </c>
      <c r="H297" s="195">
        <f>SUM(H298:H303)</f>
        <v>47472</v>
      </c>
      <c r="I297" s="196">
        <f>SUM(I304:I305)</f>
        <v>59751.7</v>
      </c>
      <c r="J297" s="205">
        <f aca="true" t="shared" si="188" ref="J297:J305">SUM(K297:L297)</f>
        <v>43000</v>
      </c>
      <c r="K297" s="195">
        <f>SUM(K298:K303)</f>
        <v>43000</v>
      </c>
      <c r="L297" s="196">
        <v>0</v>
      </c>
      <c r="M297" s="205">
        <f aca="true" t="shared" si="189" ref="M297:M305">SUM(N297:O297)</f>
        <v>43000</v>
      </c>
      <c r="N297" s="195">
        <f>SUM(N298:N303)</f>
        <v>43000</v>
      </c>
      <c r="O297" s="196">
        <f>SUM(O304:O305)</f>
        <v>0</v>
      </c>
      <c r="P297" s="177">
        <f aca="true" t="shared" si="190" ref="P297:P306">M297-J297</f>
        <v>0</v>
      </c>
      <c r="Q297" s="177">
        <f aca="true" t="shared" si="191" ref="Q297:Q306">N297-K297</f>
        <v>0</v>
      </c>
      <c r="R297" s="177">
        <f aca="true" t="shared" si="192" ref="R297:R306">O297-L297</f>
        <v>0</v>
      </c>
      <c r="S297" s="205">
        <f aca="true" t="shared" si="193" ref="S297:S305">SUM(T297:U297)</f>
        <v>69700</v>
      </c>
      <c r="T297" s="195">
        <f>SUM(T298:T303)</f>
        <v>54700</v>
      </c>
      <c r="U297" s="196">
        <f>SUM(U304:U305)</f>
        <v>15000</v>
      </c>
      <c r="V297" s="205">
        <f aca="true" t="shared" si="194" ref="V297:V305">SUM(W297:X297)</f>
        <v>69700</v>
      </c>
      <c r="W297" s="195">
        <f>SUM(W298:W303)</f>
        <v>54700</v>
      </c>
      <c r="X297" s="196">
        <f>SUM(X304:X305)</f>
        <v>15000</v>
      </c>
      <c r="Y297" s="187"/>
    </row>
    <row r="298" spans="1:25" ht="23.25" customHeight="1" thickBot="1">
      <c r="A298" s="130"/>
      <c r="B298" s="141"/>
      <c r="C298" s="131"/>
      <c r="D298" s="132"/>
      <c r="E298" s="221" t="s">
        <v>916</v>
      </c>
      <c r="F298" s="163" t="s">
        <v>250</v>
      </c>
      <c r="G298" s="205">
        <f t="shared" si="187"/>
        <v>30042</v>
      </c>
      <c r="H298" s="185">
        <v>30042</v>
      </c>
      <c r="I298" s="186"/>
      <c r="J298" s="205">
        <f t="shared" si="188"/>
        <v>25000</v>
      </c>
      <c r="K298" s="185">
        <v>25000</v>
      </c>
      <c r="L298" s="186"/>
      <c r="M298" s="205">
        <f t="shared" si="189"/>
        <v>25000</v>
      </c>
      <c r="N298" s="185">
        <v>25000</v>
      </c>
      <c r="O298" s="186"/>
      <c r="P298" s="177">
        <f t="shared" si="190"/>
        <v>0</v>
      </c>
      <c r="Q298" s="177">
        <f t="shared" si="191"/>
        <v>0</v>
      </c>
      <c r="R298" s="177">
        <f t="shared" si="192"/>
        <v>0</v>
      </c>
      <c r="S298" s="205">
        <f t="shared" si="193"/>
        <v>30000</v>
      </c>
      <c r="T298" s="185">
        <v>30000</v>
      </c>
      <c r="U298" s="186"/>
      <c r="V298" s="205">
        <f t="shared" si="194"/>
        <v>30000</v>
      </c>
      <c r="W298" s="185">
        <v>30000</v>
      </c>
      <c r="X298" s="186"/>
      <c r="Y298" s="187"/>
    </row>
    <row r="299" spans="1:25" ht="23.25" customHeight="1" thickBot="1">
      <c r="A299" s="130"/>
      <c r="B299" s="141"/>
      <c r="C299" s="131"/>
      <c r="D299" s="132"/>
      <c r="E299" s="221"/>
      <c r="F299" s="163" t="s">
        <v>263</v>
      </c>
      <c r="G299" s="205">
        <f t="shared" si="187"/>
        <v>0</v>
      </c>
      <c r="H299" s="185"/>
      <c r="I299" s="186"/>
      <c r="J299" s="205">
        <f t="shared" si="188"/>
        <v>0</v>
      </c>
      <c r="K299" s="185">
        <v>0</v>
      </c>
      <c r="L299" s="186"/>
      <c r="M299" s="205">
        <f t="shared" si="189"/>
        <v>0</v>
      </c>
      <c r="N299" s="185">
        <v>0</v>
      </c>
      <c r="O299" s="186"/>
      <c r="P299" s="177">
        <f t="shared" si="190"/>
        <v>0</v>
      </c>
      <c r="Q299" s="177">
        <f t="shared" si="191"/>
        <v>0</v>
      </c>
      <c r="R299" s="177">
        <f t="shared" si="192"/>
        <v>0</v>
      </c>
      <c r="S299" s="205">
        <f t="shared" si="193"/>
        <v>200</v>
      </c>
      <c r="T299" s="185">
        <v>200</v>
      </c>
      <c r="U299" s="186"/>
      <c r="V299" s="205">
        <f t="shared" si="194"/>
        <v>200</v>
      </c>
      <c r="W299" s="185">
        <v>200</v>
      </c>
      <c r="X299" s="186"/>
      <c r="Y299" s="187"/>
    </row>
    <row r="300" spans="1:25" ht="23.25" customHeight="1" thickBot="1">
      <c r="A300" s="130"/>
      <c r="B300" s="141"/>
      <c r="C300" s="131"/>
      <c r="D300" s="132"/>
      <c r="E300" s="221"/>
      <c r="F300" s="163" t="s">
        <v>265</v>
      </c>
      <c r="G300" s="205">
        <f t="shared" si="187"/>
        <v>16467</v>
      </c>
      <c r="H300" s="185">
        <v>16467</v>
      </c>
      <c r="I300" s="186"/>
      <c r="J300" s="205">
        <f t="shared" si="188"/>
        <v>15000</v>
      </c>
      <c r="K300" s="185">
        <v>15000</v>
      </c>
      <c r="L300" s="186"/>
      <c r="M300" s="205">
        <f t="shared" si="189"/>
        <v>15000</v>
      </c>
      <c r="N300" s="185">
        <v>15000</v>
      </c>
      <c r="O300" s="186"/>
      <c r="P300" s="177">
        <f t="shared" si="190"/>
        <v>0</v>
      </c>
      <c r="Q300" s="177">
        <f t="shared" si="191"/>
        <v>0</v>
      </c>
      <c r="R300" s="177">
        <f t="shared" si="192"/>
        <v>0</v>
      </c>
      <c r="S300" s="205">
        <f t="shared" si="193"/>
        <v>24000</v>
      </c>
      <c r="T300" s="185">
        <v>24000</v>
      </c>
      <c r="U300" s="186"/>
      <c r="V300" s="205">
        <f t="shared" si="194"/>
        <v>24000</v>
      </c>
      <c r="W300" s="185">
        <v>24000</v>
      </c>
      <c r="X300" s="186"/>
      <c r="Y300" s="187"/>
    </row>
    <row r="301" spans="1:25" ht="23.25" customHeight="1" thickBot="1">
      <c r="A301" s="130"/>
      <c r="B301" s="141"/>
      <c r="C301" s="131"/>
      <c r="D301" s="132"/>
      <c r="E301" s="221"/>
      <c r="F301" s="163" t="s">
        <v>270</v>
      </c>
      <c r="G301" s="205">
        <f t="shared" si="187"/>
        <v>963</v>
      </c>
      <c r="H301" s="185">
        <v>963</v>
      </c>
      <c r="I301" s="186"/>
      <c r="J301" s="205">
        <f t="shared" si="188"/>
        <v>3000</v>
      </c>
      <c r="K301" s="185">
        <v>3000</v>
      </c>
      <c r="L301" s="186"/>
      <c r="M301" s="205">
        <f t="shared" si="189"/>
        <v>3000</v>
      </c>
      <c r="N301" s="185">
        <v>3000</v>
      </c>
      <c r="O301" s="186"/>
      <c r="P301" s="177">
        <f t="shared" si="190"/>
        <v>0</v>
      </c>
      <c r="Q301" s="177">
        <f t="shared" si="191"/>
        <v>0</v>
      </c>
      <c r="R301" s="177">
        <f t="shared" si="192"/>
        <v>0</v>
      </c>
      <c r="S301" s="205">
        <f t="shared" si="193"/>
        <v>500</v>
      </c>
      <c r="T301" s="185">
        <v>500</v>
      </c>
      <c r="U301" s="186"/>
      <c r="V301" s="205">
        <f t="shared" si="194"/>
        <v>500</v>
      </c>
      <c r="W301" s="185">
        <v>500</v>
      </c>
      <c r="X301" s="186"/>
      <c r="Y301" s="187"/>
    </row>
    <row r="302" spans="1:25" ht="45.75" customHeight="1" thickBot="1">
      <c r="A302" s="130"/>
      <c r="B302" s="141"/>
      <c r="C302" s="131"/>
      <c r="D302" s="132"/>
      <c r="E302" s="229" t="s">
        <v>909</v>
      </c>
      <c r="F302" s="165">
        <v>4637</v>
      </c>
      <c r="G302" s="205">
        <f t="shared" si="187"/>
        <v>0</v>
      </c>
      <c r="H302" s="185"/>
      <c r="I302" s="186"/>
      <c r="J302" s="205">
        <f t="shared" si="188"/>
        <v>0</v>
      </c>
      <c r="K302" s="185"/>
      <c r="L302" s="186"/>
      <c r="M302" s="205">
        <f t="shared" si="189"/>
        <v>0</v>
      </c>
      <c r="N302" s="185"/>
      <c r="O302" s="186"/>
      <c r="P302" s="177">
        <f t="shared" si="190"/>
        <v>0</v>
      </c>
      <c r="Q302" s="177">
        <f t="shared" si="191"/>
        <v>0</v>
      </c>
      <c r="R302" s="177">
        <f t="shared" si="192"/>
        <v>0</v>
      </c>
      <c r="S302" s="205">
        <f t="shared" si="193"/>
        <v>0</v>
      </c>
      <c r="T302" s="185"/>
      <c r="U302" s="186"/>
      <c r="V302" s="205">
        <f t="shared" si="194"/>
        <v>0</v>
      </c>
      <c r="W302" s="185"/>
      <c r="X302" s="186"/>
      <c r="Y302" s="187"/>
    </row>
    <row r="303" spans="1:25" ht="21.75" customHeight="1" thickBot="1">
      <c r="A303" s="130"/>
      <c r="B303" s="141"/>
      <c r="C303" s="131"/>
      <c r="D303" s="132"/>
      <c r="E303" s="229" t="s">
        <v>915</v>
      </c>
      <c r="F303" s="165">
        <v>4657</v>
      </c>
      <c r="G303" s="205">
        <f t="shared" si="187"/>
        <v>0</v>
      </c>
      <c r="H303" s="185"/>
      <c r="I303" s="186"/>
      <c r="J303" s="205">
        <f t="shared" si="188"/>
        <v>0</v>
      </c>
      <c r="K303" s="185"/>
      <c r="L303" s="186"/>
      <c r="M303" s="205">
        <f t="shared" si="189"/>
        <v>0</v>
      </c>
      <c r="N303" s="185"/>
      <c r="O303" s="186"/>
      <c r="P303" s="177">
        <f t="shared" si="190"/>
        <v>0</v>
      </c>
      <c r="Q303" s="177">
        <f t="shared" si="191"/>
        <v>0</v>
      </c>
      <c r="R303" s="177">
        <f t="shared" si="192"/>
        <v>0</v>
      </c>
      <c r="S303" s="205">
        <f t="shared" si="193"/>
        <v>0</v>
      </c>
      <c r="T303" s="185"/>
      <c r="U303" s="186"/>
      <c r="V303" s="205">
        <f t="shared" si="194"/>
        <v>0</v>
      </c>
      <c r="W303" s="185"/>
      <c r="X303" s="186"/>
      <c r="Y303" s="187"/>
    </row>
    <row r="304" spans="1:25" ht="13.5" customHeight="1" thickBot="1">
      <c r="A304" s="130"/>
      <c r="B304" s="141"/>
      <c r="C304" s="131"/>
      <c r="D304" s="132"/>
      <c r="E304" s="182"/>
      <c r="F304" s="183">
        <v>5112</v>
      </c>
      <c r="G304" s="205">
        <f t="shared" si="187"/>
        <v>58631.7</v>
      </c>
      <c r="H304" s="185"/>
      <c r="I304" s="186">
        <v>58631.7</v>
      </c>
      <c r="J304" s="205">
        <f t="shared" si="188"/>
        <v>0</v>
      </c>
      <c r="K304" s="185"/>
      <c r="L304" s="186">
        <v>0</v>
      </c>
      <c r="M304" s="205">
        <f t="shared" si="189"/>
        <v>0</v>
      </c>
      <c r="N304" s="185"/>
      <c r="O304" s="186">
        <v>0</v>
      </c>
      <c r="P304" s="177">
        <f t="shared" si="190"/>
        <v>0</v>
      </c>
      <c r="Q304" s="177">
        <f t="shared" si="191"/>
        <v>0</v>
      </c>
      <c r="R304" s="177">
        <f t="shared" si="192"/>
        <v>0</v>
      </c>
      <c r="S304" s="205">
        <f t="shared" si="193"/>
        <v>14000</v>
      </c>
      <c r="T304" s="185"/>
      <c r="U304" s="186">
        <v>14000</v>
      </c>
      <c r="V304" s="205">
        <f t="shared" si="194"/>
        <v>14000</v>
      </c>
      <c r="W304" s="185"/>
      <c r="X304" s="186">
        <v>14000</v>
      </c>
      <c r="Y304" s="187"/>
    </row>
    <row r="305" spans="1:25" ht="13.5" customHeight="1" thickBot="1">
      <c r="A305" s="130"/>
      <c r="B305" s="141"/>
      <c r="C305" s="131"/>
      <c r="D305" s="132"/>
      <c r="E305" s="182"/>
      <c r="F305" s="183">
        <v>5134</v>
      </c>
      <c r="G305" s="205">
        <f t="shared" si="187"/>
        <v>1120</v>
      </c>
      <c r="H305" s="185"/>
      <c r="I305" s="186">
        <v>1120</v>
      </c>
      <c r="J305" s="205">
        <f t="shared" si="188"/>
        <v>0</v>
      </c>
      <c r="K305" s="185"/>
      <c r="L305" s="186">
        <v>0</v>
      </c>
      <c r="M305" s="205">
        <f t="shared" si="189"/>
        <v>0</v>
      </c>
      <c r="N305" s="185"/>
      <c r="O305" s="186">
        <v>0</v>
      </c>
      <c r="P305" s="177">
        <f t="shared" si="190"/>
        <v>0</v>
      </c>
      <c r="Q305" s="177">
        <f t="shared" si="191"/>
        <v>0</v>
      </c>
      <c r="R305" s="177">
        <f t="shared" si="192"/>
        <v>0</v>
      </c>
      <c r="S305" s="205">
        <f t="shared" si="193"/>
        <v>1000</v>
      </c>
      <c r="T305" s="185"/>
      <c r="U305" s="186">
        <v>1000</v>
      </c>
      <c r="V305" s="205">
        <f t="shared" si="194"/>
        <v>1000</v>
      </c>
      <c r="W305" s="185"/>
      <c r="X305" s="186">
        <v>1000</v>
      </c>
      <c r="Y305" s="187"/>
    </row>
    <row r="306" spans="1:25" ht="48.75" customHeight="1">
      <c r="A306" s="130">
        <v>2650</v>
      </c>
      <c r="B306" s="141" t="s">
        <v>217</v>
      </c>
      <c r="C306" s="131">
        <v>5</v>
      </c>
      <c r="D306" s="132">
        <v>0</v>
      </c>
      <c r="E306" s="182" t="s">
        <v>852</v>
      </c>
      <c r="F306" s="183"/>
      <c r="G306" s="184">
        <f aca="true" t="shared" si="195" ref="G306:O306">SUM(G308)</f>
        <v>0</v>
      </c>
      <c r="H306" s="185">
        <f t="shared" si="195"/>
        <v>0</v>
      </c>
      <c r="I306" s="186">
        <f t="shared" si="195"/>
        <v>0</v>
      </c>
      <c r="J306" s="184">
        <f t="shared" si="195"/>
        <v>0</v>
      </c>
      <c r="K306" s="185">
        <f t="shared" si="195"/>
        <v>0</v>
      </c>
      <c r="L306" s="186">
        <f t="shared" si="195"/>
        <v>0</v>
      </c>
      <c r="M306" s="184">
        <f t="shared" si="195"/>
        <v>0</v>
      </c>
      <c r="N306" s="185">
        <f t="shared" si="195"/>
        <v>0</v>
      </c>
      <c r="O306" s="186">
        <f t="shared" si="195"/>
        <v>0</v>
      </c>
      <c r="P306" s="177">
        <f t="shared" si="190"/>
        <v>0</v>
      </c>
      <c r="Q306" s="177">
        <f t="shared" si="191"/>
        <v>0</v>
      </c>
      <c r="R306" s="177">
        <f t="shared" si="192"/>
        <v>0</v>
      </c>
      <c r="S306" s="184">
        <f aca="true" t="shared" si="196" ref="S306:X306">SUM(S308)</f>
        <v>0</v>
      </c>
      <c r="T306" s="185">
        <f t="shared" si="196"/>
        <v>0</v>
      </c>
      <c r="U306" s="186">
        <f t="shared" si="196"/>
        <v>0</v>
      </c>
      <c r="V306" s="184">
        <f t="shared" si="196"/>
        <v>0</v>
      </c>
      <c r="W306" s="185">
        <f t="shared" si="196"/>
        <v>0</v>
      </c>
      <c r="X306" s="186">
        <f t="shared" si="196"/>
        <v>0</v>
      </c>
      <c r="Y306" s="187"/>
    </row>
    <row r="307" spans="1:25" s="133" customFormat="1" ht="16.5" customHeight="1">
      <c r="A307" s="130"/>
      <c r="B307" s="126"/>
      <c r="C307" s="131"/>
      <c r="D307" s="132"/>
      <c r="E307" s="182" t="s">
        <v>192</v>
      </c>
      <c r="F307" s="183"/>
      <c r="G307" s="184"/>
      <c r="H307" s="185"/>
      <c r="I307" s="186"/>
      <c r="J307" s="184"/>
      <c r="K307" s="185"/>
      <c r="L307" s="186"/>
      <c r="M307" s="184"/>
      <c r="N307" s="185"/>
      <c r="O307" s="186"/>
      <c r="P307" s="177"/>
      <c r="Q307" s="177"/>
      <c r="R307" s="177"/>
      <c r="S307" s="184"/>
      <c r="T307" s="185"/>
      <c r="U307" s="186"/>
      <c r="V307" s="184"/>
      <c r="W307" s="185"/>
      <c r="X307" s="186"/>
      <c r="Y307" s="192"/>
    </row>
    <row r="308" spans="1:25" ht="47.25" customHeight="1" thickBot="1">
      <c r="A308" s="130">
        <v>2651</v>
      </c>
      <c r="B308" s="141" t="s">
        <v>217</v>
      </c>
      <c r="C308" s="131">
        <v>5</v>
      </c>
      <c r="D308" s="132">
        <v>1</v>
      </c>
      <c r="E308" s="182" t="s">
        <v>852</v>
      </c>
      <c r="F308" s="183"/>
      <c r="G308" s="205">
        <f>SUM(H308:I308)</f>
        <v>0</v>
      </c>
      <c r="H308" s="206"/>
      <c r="I308" s="207"/>
      <c r="J308" s="205">
        <f>SUM(K308:L308)</f>
        <v>0</v>
      </c>
      <c r="K308" s="206"/>
      <c r="L308" s="207"/>
      <c r="M308" s="205">
        <f>SUM(N308:O308)</f>
        <v>0</v>
      </c>
      <c r="N308" s="206"/>
      <c r="O308" s="207"/>
      <c r="P308" s="177">
        <f aca="true" t="shared" si="197" ref="P308:R309">M308-J308</f>
        <v>0</v>
      </c>
      <c r="Q308" s="177">
        <f t="shared" si="197"/>
        <v>0</v>
      </c>
      <c r="R308" s="177">
        <f t="shared" si="197"/>
        <v>0</v>
      </c>
      <c r="S308" s="205">
        <f>SUM(T308:U308)</f>
        <v>0</v>
      </c>
      <c r="T308" s="206"/>
      <c r="U308" s="207"/>
      <c r="V308" s="205">
        <f>SUM(W308:X308)</f>
        <v>0</v>
      </c>
      <c r="W308" s="206"/>
      <c r="X308" s="207"/>
      <c r="Y308" s="187"/>
    </row>
    <row r="309" spans="1:25" ht="35.25" customHeight="1">
      <c r="A309" s="144">
        <v>2660</v>
      </c>
      <c r="B309" s="145" t="s">
        <v>217</v>
      </c>
      <c r="C309" s="142">
        <v>6</v>
      </c>
      <c r="D309" s="143">
        <v>0</v>
      </c>
      <c r="E309" s="188" t="s">
        <v>853</v>
      </c>
      <c r="F309" s="173"/>
      <c r="G309" s="189">
        <f aca="true" t="shared" si="198" ref="G309:O309">SUM(G311)</f>
        <v>0</v>
      </c>
      <c r="H309" s="190">
        <f t="shared" si="198"/>
        <v>0</v>
      </c>
      <c r="I309" s="191">
        <f t="shared" si="198"/>
        <v>0</v>
      </c>
      <c r="J309" s="189">
        <f t="shared" si="198"/>
        <v>0</v>
      </c>
      <c r="K309" s="190">
        <f t="shared" si="198"/>
        <v>0</v>
      </c>
      <c r="L309" s="191">
        <f t="shared" si="198"/>
        <v>0</v>
      </c>
      <c r="M309" s="189">
        <f t="shared" si="198"/>
        <v>0</v>
      </c>
      <c r="N309" s="190">
        <f t="shared" si="198"/>
        <v>0</v>
      </c>
      <c r="O309" s="191">
        <f t="shared" si="198"/>
        <v>0</v>
      </c>
      <c r="P309" s="177">
        <f t="shared" si="197"/>
        <v>0</v>
      </c>
      <c r="Q309" s="177">
        <f t="shared" si="197"/>
        <v>0</v>
      </c>
      <c r="R309" s="177">
        <f t="shared" si="197"/>
        <v>0</v>
      </c>
      <c r="S309" s="189">
        <f aca="true" t="shared" si="199" ref="S309:X309">SUM(S311)</f>
        <v>0</v>
      </c>
      <c r="T309" s="190">
        <f t="shared" si="199"/>
        <v>0</v>
      </c>
      <c r="U309" s="191">
        <f t="shared" si="199"/>
        <v>0</v>
      </c>
      <c r="V309" s="189">
        <f t="shared" si="199"/>
        <v>0</v>
      </c>
      <c r="W309" s="190">
        <f t="shared" si="199"/>
        <v>0</v>
      </c>
      <c r="X309" s="191">
        <f t="shared" si="199"/>
        <v>0</v>
      </c>
      <c r="Y309" s="187"/>
    </row>
    <row r="310" spans="1:25" s="133" customFormat="1" ht="18" customHeight="1">
      <c r="A310" s="130"/>
      <c r="B310" s="126"/>
      <c r="C310" s="131"/>
      <c r="D310" s="132"/>
      <c r="E310" s="182" t="s">
        <v>192</v>
      </c>
      <c r="F310" s="183"/>
      <c r="G310" s="184"/>
      <c r="H310" s="185"/>
      <c r="I310" s="186"/>
      <c r="J310" s="184"/>
      <c r="K310" s="185"/>
      <c r="L310" s="186"/>
      <c r="M310" s="184"/>
      <c r="N310" s="185"/>
      <c r="O310" s="186"/>
      <c r="P310" s="177"/>
      <c r="Q310" s="177"/>
      <c r="R310" s="177"/>
      <c r="S310" s="184"/>
      <c r="T310" s="185"/>
      <c r="U310" s="186"/>
      <c r="V310" s="184"/>
      <c r="W310" s="185"/>
      <c r="X310" s="186"/>
      <c r="Y310" s="192"/>
    </row>
    <row r="311" spans="1:25" ht="37.5" customHeight="1" thickBot="1">
      <c r="A311" s="130">
        <v>2661</v>
      </c>
      <c r="B311" s="141" t="s">
        <v>217</v>
      </c>
      <c r="C311" s="131">
        <v>6</v>
      </c>
      <c r="D311" s="132">
        <v>1</v>
      </c>
      <c r="E311" s="193" t="s">
        <v>853</v>
      </c>
      <c r="F311" s="173"/>
      <c r="G311" s="205">
        <f>SUM(H311:I311)</f>
        <v>0</v>
      </c>
      <c r="H311" s="195">
        <f>SUM(H312)</f>
        <v>0</v>
      </c>
      <c r="I311" s="210">
        <f>SUM(I313)</f>
        <v>0</v>
      </c>
      <c r="J311" s="205">
        <f>SUM(K311:L311)</f>
        <v>0</v>
      </c>
      <c r="K311" s="195">
        <f>SUM(K312)</f>
        <v>0</v>
      </c>
      <c r="L311" s="210">
        <f>SUM(L313)</f>
        <v>0</v>
      </c>
      <c r="M311" s="205">
        <f>SUM(N311:O311)</f>
        <v>0</v>
      </c>
      <c r="N311" s="195">
        <f>SUM(N312)</f>
        <v>0</v>
      </c>
      <c r="O311" s="210">
        <f>SUM(O313)</f>
        <v>0</v>
      </c>
      <c r="P311" s="177">
        <f>M311-J311</f>
        <v>0</v>
      </c>
      <c r="Q311" s="177">
        <f aca="true" t="shared" si="200" ref="Q311:R315">N311-K311</f>
        <v>0</v>
      </c>
      <c r="R311" s="177">
        <f t="shared" si="200"/>
        <v>0</v>
      </c>
      <c r="S311" s="205">
        <f>SUM(T311:U311)</f>
        <v>0</v>
      </c>
      <c r="T311" s="195">
        <f>SUM(T312)</f>
        <v>0</v>
      </c>
      <c r="U311" s="210">
        <f>SUM(U313)</f>
        <v>0</v>
      </c>
      <c r="V311" s="205">
        <f>SUM(W311:X311)</f>
        <v>0</v>
      </c>
      <c r="W311" s="195">
        <f>SUM(W312)</f>
        <v>0</v>
      </c>
      <c r="X311" s="210">
        <f>SUM(X313)</f>
        <v>0</v>
      </c>
      <c r="Y311" s="187"/>
    </row>
    <row r="312" spans="1:25" ht="36.75" customHeight="1" thickBot="1">
      <c r="A312" s="130"/>
      <c r="B312" s="141"/>
      <c r="C312" s="131"/>
      <c r="D312" s="132"/>
      <c r="E312" s="230" t="s">
        <v>908</v>
      </c>
      <c r="F312" s="165">
        <v>4637</v>
      </c>
      <c r="G312" s="205">
        <f>SUM(H312:I312)</f>
        <v>0</v>
      </c>
      <c r="H312" s="185"/>
      <c r="I312" s="186"/>
      <c r="J312" s="205">
        <f>SUM(K312:L312)</f>
        <v>0</v>
      </c>
      <c r="K312" s="185"/>
      <c r="L312" s="186"/>
      <c r="M312" s="205">
        <f>SUM(N312:O312)</f>
        <v>0</v>
      </c>
      <c r="N312" s="185"/>
      <c r="O312" s="186"/>
      <c r="P312" s="177">
        <f>M312-J312</f>
        <v>0</v>
      </c>
      <c r="Q312" s="177">
        <f t="shared" si="200"/>
        <v>0</v>
      </c>
      <c r="R312" s="177">
        <f t="shared" si="200"/>
        <v>0</v>
      </c>
      <c r="S312" s="205">
        <f>SUM(T312:U312)</f>
        <v>0</v>
      </c>
      <c r="T312" s="185"/>
      <c r="U312" s="186"/>
      <c r="V312" s="205">
        <f>SUM(W312:X312)</f>
        <v>0</v>
      </c>
      <c r="W312" s="185"/>
      <c r="X312" s="186"/>
      <c r="Y312" s="187"/>
    </row>
    <row r="313" spans="1:25" ht="36.75" customHeight="1" thickBot="1">
      <c r="A313" s="130"/>
      <c r="B313" s="141"/>
      <c r="C313" s="131"/>
      <c r="D313" s="132"/>
      <c r="E313" s="225" t="s">
        <v>914</v>
      </c>
      <c r="F313" s="163" t="s">
        <v>288</v>
      </c>
      <c r="G313" s="205">
        <f>SUM(H313:I313)</f>
        <v>0</v>
      </c>
      <c r="H313" s="185"/>
      <c r="I313" s="185">
        <f>SUM(I314)</f>
        <v>0</v>
      </c>
      <c r="J313" s="205">
        <f>SUM(K313:L313)</f>
        <v>0</v>
      </c>
      <c r="K313" s="185"/>
      <c r="L313" s="185">
        <f>SUM(L314)</f>
        <v>0</v>
      </c>
      <c r="M313" s="205">
        <f>SUM(N313:O313)</f>
        <v>0</v>
      </c>
      <c r="N313" s="185"/>
      <c r="O313" s="185">
        <f>SUM(O314)</f>
        <v>0</v>
      </c>
      <c r="P313" s="177">
        <f>M313-J313</f>
        <v>0</v>
      </c>
      <c r="Q313" s="177">
        <f t="shared" si="200"/>
        <v>0</v>
      </c>
      <c r="R313" s="177">
        <f t="shared" si="200"/>
        <v>0</v>
      </c>
      <c r="S313" s="205">
        <f>SUM(T313:U313)</f>
        <v>0</v>
      </c>
      <c r="T313" s="185"/>
      <c r="U313" s="185">
        <f>SUM(U314)</f>
        <v>0</v>
      </c>
      <c r="V313" s="205">
        <f>SUM(W313:X313)</f>
        <v>0</v>
      </c>
      <c r="W313" s="185"/>
      <c r="X313" s="185">
        <f>SUM(X314)</f>
        <v>0</v>
      </c>
      <c r="Y313" s="187"/>
    </row>
    <row r="314" spans="1:25" ht="36.75" customHeight="1" thickBot="1">
      <c r="A314" s="130"/>
      <c r="B314" s="141"/>
      <c r="C314" s="131"/>
      <c r="D314" s="132"/>
      <c r="E314" s="231" t="s">
        <v>854</v>
      </c>
      <c r="F314" s="232"/>
      <c r="G314" s="205">
        <f>SUM(H314:I314)</f>
        <v>0</v>
      </c>
      <c r="H314" s="185"/>
      <c r="I314" s="186"/>
      <c r="J314" s="205">
        <f>SUM(K314:L314)</f>
        <v>0</v>
      </c>
      <c r="K314" s="185"/>
      <c r="L314" s="186"/>
      <c r="M314" s="205">
        <f>SUM(N314:O314)</f>
        <v>0</v>
      </c>
      <c r="N314" s="185"/>
      <c r="O314" s="186"/>
      <c r="P314" s="177">
        <f>M314-J314</f>
        <v>0</v>
      </c>
      <c r="Q314" s="177">
        <f t="shared" si="200"/>
        <v>0</v>
      </c>
      <c r="R314" s="177">
        <f t="shared" si="200"/>
        <v>0</v>
      </c>
      <c r="S314" s="205">
        <f>SUM(T314:U314)</f>
        <v>0</v>
      </c>
      <c r="T314" s="185"/>
      <c r="U314" s="186"/>
      <c r="V314" s="205">
        <f>SUM(W314:X314)</f>
        <v>0</v>
      </c>
      <c r="W314" s="185"/>
      <c r="X314" s="186"/>
      <c r="Y314" s="187"/>
    </row>
    <row r="315" spans="1:25" s="129" customFormat="1" ht="36" customHeight="1">
      <c r="A315" s="144">
        <v>2700</v>
      </c>
      <c r="B315" s="145" t="s">
        <v>220</v>
      </c>
      <c r="C315" s="142">
        <v>0</v>
      </c>
      <c r="D315" s="143">
        <v>0</v>
      </c>
      <c r="E315" s="188" t="s">
        <v>966</v>
      </c>
      <c r="F315" s="173"/>
      <c r="G315" s="189">
        <f aca="true" t="shared" si="201" ref="G315:O315">SUM(G317,G322,G328,G334,G337,G340)</f>
        <v>0</v>
      </c>
      <c r="H315" s="190">
        <f t="shared" si="201"/>
        <v>0</v>
      </c>
      <c r="I315" s="191">
        <f t="shared" si="201"/>
        <v>0</v>
      </c>
      <c r="J315" s="189">
        <f t="shared" si="201"/>
        <v>0</v>
      </c>
      <c r="K315" s="190">
        <f t="shared" si="201"/>
        <v>0</v>
      </c>
      <c r="L315" s="191">
        <f t="shared" si="201"/>
        <v>0</v>
      </c>
      <c r="M315" s="189">
        <f t="shared" si="201"/>
        <v>0</v>
      </c>
      <c r="N315" s="190">
        <f t="shared" si="201"/>
        <v>0</v>
      </c>
      <c r="O315" s="191">
        <f t="shared" si="201"/>
        <v>0</v>
      </c>
      <c r="P315" s="177">
        <f>M315-J315</f>
        <v>0</v>
      </c>
      <c r="Q315" s="177">
        <f t="shared" si="200"/>
        <v>0</v>
      </c>
      <c r="R315" s="177">
        <f t="shared" si="200"/>
        <v>0</v>
      </c>
      <c r="S315" s="189">
        <f aca="true" t="shared" si="202" ref="S315:X315">SUM(S317,S322,S328,S334,S337,S340)</f>
        <v>0</v>
      </c>
      <c r="T315" s="190">
        <f t="shared" si="202"/>
        <v>0</v>
      </c>
      <c r="U315" s="191">
        <f t="shared" si="202"/>
        <v>0</v>
      </c>
      <c r="V315" s="189">
        <f t="shared" si="202"/>
        <v>0</v>
      </c>
      <c r="W315" s="190">
        <f t="shared" si="202"/>
        <v>0</v>
      </c>
      <c r="X315" s="191">
        <f t="shared" si="202"/>
        <v>0</v>
      </c>
      <c r="Y315" s="138"/>
    </row>
    <row r="316" spans="1:25" ht="20.25" customHeight="1">
      <c r="A316" s="125"/>
      <c r="B316" s="126"/>
      <c r="C316" s="127"/>
      <c r="D316" s="128"/>
      <c r="E316" s="182" t="s">
        <v>5</v>
      </c>
      <c r="F316" s="183"/>
      <c r="G316" s="214"/>
      <c r="H316" s="215"/>
      <c r="I316" s="216"/>
      <c r="J316" s="214"/>
      <c r="K316" s="215"/>
      <c r="L316" s="216"/>
      <c r="M316" s="214"/>
      <c r="N316" s="215"/>
      <c r="O316" s="216"/>
      <c r="P316" s="177"/>
      <c r="Q316" s="177"/>
      <c r="R316" s="177"/>
      <c r="S316" s="214"/>
      <c r="T316" s="215"/>
      <c r="U316" s="216"/>
      <c r="V316" s="214"/>
      <c r="W316" s="215"/>
      <c r="X316" s="216"/>
      <c r="Y316" s="187"/>
    </row>
    <row r="317" spans="1:25" ht="30" customHeight="1">
      <c r="A317" s="130">
        <v>2710</v>
      </c>
      <c r="B317" s="141" t="s">
        <v>220</v>
      </c>
      <c r="C317" s="131">
        <v>1</v>
      </c>
      <c r="D317" s="132">
        <v>0</v>
      </c>
      <c r="E317" s="182" t="s">
        <v>221</v>
      </c>
      <c r="F317" s="183"/>
      <c r="G317" s="184">
        <f aca="true" t="shared" si="203" ref="G317:O317">SUM(G319:G321)</f>
        <v>0</v>
      </c>
      <c r="H317" s="185">
        <f t="shared" si="203"/>
        <v>0</v>
      </c>
      <c r="I317" s="186">
        <f t="shared" si="203"/>
        <v>0</v>
      </c>
      <c r="J317" s="184">
        <f t="shared" si="203"/>
        <v>0</v>
      </c>
      <c r="K317" s="185">
        <f t="shared" si="203"/>
        <v>0</v>
      </c>
      <c r="L317" s="186">
        <f t="shared" si="203"/>
        <v>0</v>
      </c>
      <c r="M317" s="184">
        <f t="shared" si="203"/>
        <v>0</v>
      </c>
      <c r="N317" s="185">
        <f t="shared" si="203"/>
        <v>0</v>
      </c>
      <c r="O317" s="186">
        <f t="shared" si="203"/>
        <v>0</v>
      </c>
      <c r="P317" s="177">
        <f>M317-J317</f>
        <v>0</v>
      </c>
      <c r="Q317" s="177">
        <f>N317-K317</f>
        <v>0</v>
      </c>
      <c r="R317" s="177">
        <f>O317-L317</f>
        <v>0</v>
      </c>
      <c r="S317" s="184">
        <f aca="true" t="shared" si="204" ref="S317:X317">SUM(S319:S321)</f>
        <v>0</v>
      </c>
      <c r="T317" s="185">
        <f t="shared" si="204"/>
        <v>0</v>
      </c>
      <c r="U317" s="186">
        <f t="shared" si="204"/>
        <v>0</v>
      </c>
      <c r="V317" s="184">
        <f t="shared" si="204"/>
        <v>0</v>
      </c>
      <c r="W317" s="185">
        <f t="shared" si="204"/>
        <v>0</v>
      </c>
      <c r="X317" s="186">
        <f t="shared" si="204"/>
        <v>0</v>
      </c>
      <c r="Y317" s="187"/>
    </row>
    <row r="318" spans="1:25" s="133" customFormat="1" ht="18.75" customHeight="1">
      <c r="A318" s="130"/>
      <c r="B318" s="126"/>
      <c r="C318" s="131"/>
      <c r="D318" s="132"/>
      <c r="E318" s="182" t="s">
        <v>192</v>
      </c>
      <c r="F318" s="183"/>
      <c r="G318" s="184"/>
      <c r="H318" s="185"/>
      <c r="I318" s="186"/>
      <c r="J318" s="184"/>
      <c r="K318" s="185"/>
      <c r="L318" s="186"/>
      <c r="M318" s="184"/>
      <c r="N318" s="185"/>
      <c r="O318" s="186"/>
      <c r="P318" s="177"/>
      <c r="Q318" s="177"/>
      <c r="R318" s="177"/>
      <c r="S318" s="184"/>
      <c r="T318" s="185"/>
      <c r="U318" s="186"/>
      <c r="V318" s="184"/>
      <c r="W318" s="185"/>
      <c r="X318" s="186"/>
      <c r="Y318" s="192"/>
    </row>
    <row r="319" spans="1:25" ht="18" customHeight="1" thickBot="1">
      <c r="A319" s="130">
        <v>2711</v>
      </c>
      <c r="B319" s="141" t="s">
        <v>220</v>
      </c>
      <c r="C319" s="131">
        <v>1</v>
      </c>
      <c r="D319" s="132">
        <v>1</v>
      </c>
      <c r="E319" s="182" t="s">
        <v>222</v>
      </c>
      <c r="F319" s="183"/>
      <c r="G319" s="205">
        <f>SUM(H319:I319)</f>
        <v>0</v>
      </c>
      <c r="H319" s="185"/>
      <c r="I319" s="186"/>
      <c r="J319" s="205">
        <f>SUM(K319:L319)</f>
        <v>0</v>
      </c>
      <c r="K319" s="185"/>
      <c r="L319" s="186"/>
      <c r="M319" s="205">
        <f>SUM(N319:O319)</f>
        <v>0</v>
      </c>
      <c r="N319" s="185"/>
      <c r="O319" s="186"/>
      <c r="P319" s="177">
        <f>M319-J319</f>
        <v>0</v>
      </c>
      <c r="Q319" s="177">
        <f aca="true" t="shared" si="205" ref="Q319:R322">N319-K319</f>
        <v>0</v>
      </c>
      <c r="R319" s="177">
        <f t="shared" si="205"/>
        <v>0</v>
      </c>
      <c r="S319" s="205">
        <f>SUM(T319:U319)</f>
        <v>0</v>
      </c>
      <c r="T319" s="185"/>
      <c r="U319" s="186"/>
      <c r="V319" s="205">
        <f>SUM(W319:X319)</f>
        <v>0</v>
      </c>
      <c r="W319" s="185"/>
      <c r="X319" s="186"/>
      <c r="Y319" s="187"/>
    </row>
    <row r="320" spans="1:25" ht="21.75" customHeight="1" thickBot="1">
      <c r="A320" s="130">
        <v>2712</v>
      </c>
      <c r="B320" s="141" t="s">
        <v>220</v>
      </c>
      <c r="C320" s="131">
        <v>1</v>
      </c>
      <c r="D320" s="132">
        <v>2</v>
      </c>
      <c r="E320" s="182" t="s">
        <v>855</v>
      </c>
      <c r="F320" s="183"/>
      <c r="G320" s="205">
        <f>SUM(H320:I320)</f>
        <v>0</v>
      </c>
      <c r="H320" s="185"/>
      <c r="I320" s="186"/>
      <c r="J320" s="205">
        <f>SUM(K320:L320)</f>
        <v>0</v>
      </c>
      <c r="K320" s="185"/>
      <c r="L320" s="186"/>
      <c r="M320" s="205">
        <f>SUM(N320:O320)</f>
        <v>0</v>
      </c>
      <c r="N320" s="185"/>
      <c r="O320" s="186"/>
      <c r="P320" s="177">
        <f>M320-J320</f>
        <v>0</v>
      </c>
      <c r="Q320" s="177">
        <f t="shared" si="205"/>
        <v>0</v>
      </c>
      <c r="R320" s="177">
        <f t="shared" si="205"/>
        <v>0</v>
      </c>
      <c r="S320" s="205">
        <f>SUM(T320:U320)</f>
        <v>0</v>
      </c>
      <c r="T320" s="185"/>
      <c r="U320" s="186"/>
      <c r="V320" s="205">
        <f>SUM(W320:X320)</f>
        <v>0</v>
      </c>
      <c r="W320" s="185"/>
      <c r="X320" s="186"/>
      <c r="Y320" s="187"/>
    </row>
    <row r="321" spans="1:25" ht="23.25" customHeight="1" thickBot="1">
      <c r="A321" s="130">
        <v>2713</v>
      </c>
      <c r="B321" s="141" t="s">
        <v>220</v>
      </c>
      <c r="C321" s="131">
        <v>1</v>
      </c>
      <c r="D321" s="132">
        <v>3</v>
      </c>
      <c r="E321" s="182" t="s">
        <v>856</v>
      </c>
      <c r="F321" s="183"/>
      <c r="G321" s="205">
        <f>SUM(H321:I321)</f>
        <v>0</v>
      </c>
      <c r="H321" s="185"/>
      <c r="I321" s="186"/>
      <c r="J321" s="205">
        <f>SUM(K321:L321)</f>
        <v>0</v>
      </c>
      <c r="K321" s="185"/>
      <c r="L321" s="186"/>
      <c r="M321" s="205">
        <f>SUM(N321:O321)</f>
        <v>0</v>
      </c>
      <c r="N321" s="185"/>
      <c r="O321" s="186"/>
      <c r="P321" s="177">
        <f>M321-J321</f>
        <v>0</v>
      </c>
      <c r="Q321" s="177">
        <f t="shared" si="205"/>
        <v>0</v>
      </c>
      <c r="R321" s="177">
        <f t="shared" si="205"/>
        <v>0</v>
      </c>
      <c r="S321" s="205">
        <f>SUM(T321:U321)</f>
        <v>0</v>
      </c>
      <c r="T321" s="185"/>
      <c r="U321" s="186"/>
      <c r="V321" s="205">
        <f>SUM(W321:X321)</f>
        <v>0</v>
      </c>
      <c r="W321" s="185"/>
      <c r="X321" s="186"/>
      <c r="Y321" s="187"/>
    </row>
    <row r="322" spans="1:25" ht="24" customHeight="1">
      <c r="A322" s="144">
        <v>2720</v>
      </c>
      <c r="B322" s="145" t="s">
        <v>220</v>
      </c>
      <c r="C322" s="142">
        <v>2</v>
      </c>
      <c r="D322" s="143">
        <v>0</v>
      </c>
      <c r="E322" s="188" t="s">
        <v>857</v>
      </c>
      <c r="F322" s="173"/>
      <c r="G322" s="189">
        <f aca="true" t="shared" si="206" ref="G322:O322">SUM(G324:G327)</f>
        <v>0</v>
      </c>
      <c r="H322" s="190">
        <f t="shared" si="206"/>
        <v>0</v>
      </c>
      <c r="I322" s="191">
        <f t="shared" si="206"/>
        <v>0</v>
      </c>
      <c r="J322" s="189">
        <f t="shared" si="206"/>
        <v>0</v>
      </c>
      <c r="K322" s="190">
        <f t="shared" si="206"/>
        <v>0</v>
      </c>
      <c r="L322" s="191">
        <f t="shared" si="206"/>
        <v>0</v>
      </c>
      <c r="M322" s="189">
        <f t="shared" si="206"/>
        <v>0</v>
      </c>
      <c r="N322" s="190">
        <f t="shared" si="206"/>
        <v>0</v>
      </c>
      <c r="O322" s="191">
        <f t="shared" si="206"/>
        <v>0</v>
      </c>
      <c r="P322" s="177">
        <f>M322-J322</f>
        <v>0</v>
      </c>
      <c r="Q322" s="177">
        <f t="shared" si="205"/>
        <v>0</v>
      </c>
      <c r="R322" s="177">
        <f t="shared" si="205"/>
        <v>0</v>
      </c>
      <c r="S322" s="189">
        <f aca="true" t="shared" si="207" ref="S322:X322">SUM(S324:S327)</f>
        <v>0</v>
      </c>
      <c r="T322" s="190">
        <f t="shared" si="207"/>
        <v>0</v>
      </c>
      <c r="U322" s="191">
        <f t="shared" si="207"/>
        <v>0</v>
      </c>
      <c r="V322" s="189">
        <f t="shared" si="207"/>
        <v>0</v>
      </c>
      <c r="W322" s="190">
        <f t="shared" si="207"/>
        <v>0</v>
      </c>
      <c r="X322" s="191">
        <f t="shared" si="207"/>
        <v>0</v>
      </c>
      <c r="Y322" s="187"/>
    </row>
    <row r="323" spans="1:25" s="133" customFormat="1" ht="21" customHeight="1">
      <c r="A323" s="130"/>
      <c r="B323" s="126"/>
      <c r="C323" s="131"/>
      <c r="D323" s="132"/>
      <c r="E323" s="182" t="s">
        <v>192</v>
      </c>
      <c r="F323" s="183"/>
      <c r="G323" s="184"/>
      <c r="H323" s="185"/>
      <c r="I323" s="186"/>
      <c r="J323" s="184"/>
      <c r="K323" s="185"/>
      <c r="L323" s="186"/>
      <c r="M323" s="184"/>
      <c r="N323" s="185"/>
      <c r="O323" s="186"/>
      <c r="P323" s="177"/>
      <c r="Q323" s="177"/>
      <c r="R323" s="177"/>
      <c r="S323" s="184"/>
      <c r="T323" s="185"/>
      <c r="U323" s="186"/>
      <c r="V323" s="184"/>
      <c r="W323" s="185"/>
      <c r="X323" s="186"/>
      <c r="Y323" s="192"/>
    </row>
    <row r="324" spans="1:25" ht="24.75" customHeight="1" thickBot="1">
      <c r="A324" s="130">
        <v>2721</v>
      </c>
      <c r="B324" s="141" t="s">
        <v>220</v>
      </c>
      <c r="C324" s="131">
        <v>2</v>
      </c>
      <c r="D324" s="132">
        <v>1</v>
      </c>
      <c r="E324" s="182" t="s">
        <v>858</v>
      </c>
      <c r="F324" s="183"/>
      <c r="G324" s="205">
        <f>SUM(H324:I324)</f>
        <v>0</v>
      </c>
      <c r="H324" s="206"/>
      <c r="I324" s="207"/>
      <c r="J324" s="205">
        <f>SUM(K324:L324)</f>
        <v>0</v>
      </c>
      <c r="K324" s="206"/>
      <c r="L324" s="207"/>
      <c r="M324" s="205">
        <f>SUM(N324:O324)</f>
        <v>0</v>
      </c>
      <c r="N324" s="206"/>
      <c r="O324" s="207"/>
      <c r="P324" s="177">
        <f>M324-J324</f>
        <v>0</v>
      </c>
      <c r="Q324" s="177">
        <f aca="true" t="shared" si="208" ref="Q324:R328">N324-K324</f>
        <v>0</v>
      </c>
      <c r="R324" s="177">
        <f t="shared" si="208"/>
        <v>0</v>
      </c>
      <c r="S324" s="205">
        <f>SUM(T324:U324)</f>
        <v>0</v>
      </c>
      <c r="T324" s="206"/>
      <c r="U324" s="207"/>
      <c r="V324" s="205">
        <f>SUM(W324:X324)</f>
        <v>0</v>
      </c>
      <c r="W324" s="206"/>
      <c r="X324" s="207"/>
      <c r="Y324" s="187"/>
    </row>
    <row r="325" spans="1:25" ht="24.75" customHeight="1" thickBot="1">
      <c r="A325" s="130">
        <v>2722</v>
      </c>
      <c r="B325" s="141" t="s">
        <v>220</v>
      </c>
      <c r="C325" s="131">
        <v>2</v>
      </c>
      <c r="D325" s="132">
        <v>2</v>
      </c>
      <c r="E325" s="182" t="s">
        <v>859</v>
      </c>
      <c r="F325" s="183"/>
      <c r="G325" s="205">
        <f>SUM(H325:I325)</f>
        <v>0</v>
      </c>
      <c r="H325" s="206"/>
      <c r="I325" s="207"/>
      <c r="J325" s="205">
        <f>SUM(K325:L325)</f>
        <v>0</v>
      </c>
      <c r="K325" s="206"/>
      <c r="L325" s="207"/>
      <c r="M325" s="205">
        <f>SUM(N325:O325)</f>
        <v>0</v>
      </c>
      <c r="N325" s="206"/>
      <c r="O325" s="207"/>
      <c r="P325" s="177">
        <f>M325-J325</f>
        <v>0</v>
      </c>
      <c r="Q325" s="177">
        <f t="shared" si="208"/>
        <v>0</v>
      </c>
      <c r="R325" s="177">
        <f t="shared" si="208"/>
        <v>0</v>
      </c>
      <c r="S325" s="205">
        <f>SUM(T325:U325)</f>
        <v>0</v>
      </c>
      <c r="T325" s="206"/>
      <c r="U325" s="207"/>
      <c r="V325" s="205">
        <f>SUM(W325:X325)</f>
        <v>0</v>
      </c>
      <c r="W325" s="206"/>
      <c r="X325" s="207"/>
      <c r="Y325" s="187"/>
    </row>
    <row r="326" spans="1:25" ht="19.5" customHeight="1" thickBot="1">
      <c r="A326" s="130">
        <v>2723</v>
      </c>
      <c r="B326" s="141" t="s">
        <v>220</v>
      </c>
      <c r="C326" s="131">
        <v>2</v>
      </c>
      <c r="D326" s="132">
        <v>3</v>
      </c>
      <c r="E326" s="182" t="s">
        <v>860</v>
      </c>
      <c r="F326" s="183"/>
      <c r="G326" s="205">
        <f>SUM(H326:I326)</f>
        <v>0</v>
      </c>
      <c r="H326" s="206"/>
      <c r="I326" s="207"/>
      <c r="J326" s="205">
        <f>SUM(K326:L326)</f>
        <v>0</v>
      </c>
      <c r="K326" s="206"/>
      <c r="L326" s="207"/>
      <c r="M326" s="205">
        <f>SUM(N326:O326)</f>
        <v>0</v>
      </c>
      <c r="N326" s="206"/>
      <c r="O326" s="207"/>
      <c r="P326" s="177">
        <f>M326-J326</f>
        <v>0</v>
      </c>
      <c r="Q326" s="177">
        <f t="shared" si="208"/>
        <v>0</v>
      </c>
      <c r="R326" s="177">
        <f t="shared" si="208"/>
        <v>0</v>
      </c>
      <c r="S326" s="205">
        <f>SUM(T326:U326)</f>
        <v>0</v>
      </c>
      <c r="T326" s="206"/>
      <c r="U326" s="207"/>
      <c r="V326" s="205">
        <f>SUM(W326:X326)</f>
        <v>0</v>
      </c>
      <c r="W326" s="206"/>
      <c r="X326" s="207"/>
      <c r="Y326" s="187"/>
    </row>
    <row r="327" spans="1:25" ht="15.75" customHeight="1" thickBot="1">
      <c r="A327" s="130">
        <v>2724</v>
      </c>
      <c r="B327" s="141" t="s">
        <v>220</v>
      </c>
      <c r="C327" s="131">
        <v>2</v>
      </c>
      <c r="D327" s="132">
        <v>4</v>
      </c>
      <c r="E327" s="182" t="s">
        <v>861</v>
      </c>
      <c r="F327" s="183"/>
      <c r="G327" s="205">
        <f>SUM(H327:I327)</f>
        <v>0</v>
      </c>
      <c r="H327" s="206"/>
      <c r="I327" s="207"/>
      <c r="J327" s="205">
        <f>SUM(K327:L327)</f>
        <v>0</v>
      </c>
      <c r="K327" s="206"/>
      <c r="L327" s="207"/>
      <c r="M327" s="205">
        <f>SUM(N327:O327)</f>
        <v>0</v>
      </c>
      <c r="N327" s="206"/>
      <c r="O327" s="207"/>
      <c r="P327" s="177">
        <f>M327-J327</f>
        <v>0</v>
      </c>
      <c r="Q327" s="177">
        <f t="shared" si="208"/>
        <v>0</v>
      </c>
      <c r="R327" s="177">
        <f t="shared" si="208"/>
        <v>0</v>
      </c>
      <c r="S327" s="205">
        <f>SUM(T327:U327)</f>
        <v>0</v>
      </c>
      <c r="T327" s="206"/>
      <c r="U327" s="207"/>
      <c r="V327" s="205">
        <f>SUM(W327:X327)</f>
        <v>0</v>
      </c>
      <c r="W327" s="206"/>
      <c r="X327" s="207"/>
      <c r="Y327" s="187"/>
    </row>
    <row r="328" spans="1:25" ht="19.5" customHeight="1">
      <c r="A328" s="144">
        <v>2730</v>
      </c>
      <c r="B328" s="145" t="s">
        <v>220</v>
      </c>
      <c r="C328" s="142">
        <v>3</v>
      </c>
      <c r="D328" s="143">
        <v>0</v>
      </c>
      <c r="E328" s="188" t="s">
        <v>862</v>
      </c>
      <c r="F328" s="173"/>
      <c r="G328" s="189">
        <f aca="true" t="shared" si="209" ref="G328:O328">SUM(G330:G333)</f>
        <v>0</v>
      </c>
      <c r="H328" s="190">
        <f t="shared" si="209"/>
        <v>0</v>
      </c>
      <c r="I328" s="191">
        <f t="shared" si="209"/>
        <v>0</v>
      </c>
      <c r="J328" s="189">
        <f t="shared" si="209"/>
        <v>0</v>
      </c>
      <c r="K328" s="190">
        <f t="shared" si="209"/>
        <v>0</v>
      </c>
      <c r="L328" s="191">
        <f t="shared" si="209"/>
        <v>0</v>
      </c>
      <c r="M328" s="189">
        <f t="shared" si="209"/>
        <v>0</v>
      </c>
      <c r="N328" s="190">
        <f t="shared" si="209"/>
        <v>0</v>
      </c>
      <c r="O328" s="191">
        <f t="shared" si="209"/>
        <v>0</v>
      </c>
      <c r="P328" s="177">
        <f>M328-J328</f>
        <v>0</v>
      </c>
      <c r="Q328" s="177">
        <f t="shared" si="208"/>
        <v>0</v>
      </c>
      <c r="R328" s="177">
        <f t="shared" si="208"/>
        <v>0</v>
      </c>
      <c r="S328" s="189">
        <f aca="true" t="shared" si="210" ref="S328:X328">SUM(S330:S333)</f>
        <v>0</v>
      </c>
      <c r="T328" s="190">
        <f t="shared" si="210"/>
        <v>0</v>
      </c>
      <c r="U328" s="191">
        <f t="shared" si="210"/>
        <v>0</v>
      </c>
      <c r="V328" s="189">
        <f t="shared" si="210"/>
        <v>0</v>
      </c>
      <c r="W328" s="190">
        <f t="shared" si="210"/>
        <v>0</v>
      </c>
      <c r="X328" s="191">
        <f t="shared" si="210"/>
        <v>0</v>
      </c>
      <c r="Y328" s="187"/>
    </row>
    <row r="329" spans="1:25" s="133" customFormat="1" ht="23.25" customHeight="1">
      <c r="A329" s="130"/>
      <c r="B329" s="126"/>
      <c r="C329" s="131"/>
      <c r="D329" s="132"/>
      <c r="E329" s="182" t="s">
        <v>192</v>
      </c>
      <c r="F329" s="183"/>
      <c r="G329" s="184"/>
      <c r="H329" s="185"/>
      <c r="I329" s="186"/>
      <c r="J329" s="184"/>
      <c r="K329" s="185"/>
      <c r="L329" s="186"/>
      <c r="M329" s="184"/>
      <c r="N329" s="185"/>
      <c r="O329" s="186"/>
      <c r="P329" s="177"/>
      <c r="Q329" s="177"/>
      <c r="R329" s="177"/>
      <c r="S329" s="184"/>
      <c r="T329" s="185"/>
      <c r="U329" s="186"/>
      <c r="V329" s="184"/>
      <c r="W329" s="185"/>
      <c r="X329" s="186"/>
      <c r="Y329" s="192"/>
    </row>
    <row r="330" spans="1:25" ht="24.75" customHeight="1" thickBot="1">
      <c r="A330" s="130">
        <v>2731</v>
      </c>
      <c r="B330" s="141" t="s">
        <v>220</v>
      </c>
      <c r="C330" s="131">
        <v>3</v>
      </c>
      <c r="D330" s="132">
        <v>1</v>
      </c>
      <c r="E330" s="182" t="s">
        <v>863</v>
      </c>
      <c r="F330" s="183"/>
      <c r="G330" s="205">
        <f>SUM(H330:I330)</f>
        <v>0</v>
      </c>
      <c r="H330" s="206"/>
      <c r="I330" s="207"/>
      <c r="J330" s="205">
        <f>SUM(K330:L330)</f>
        <v>0</v>
      </c>
      <c r="K330" s="206"/>
      <c r="L330" s="207"/>
      <c r="M330" s="205">
        <f>SUM(N330:O330)</f>
        <v>0</v>
      </c>
      <c r="N330" s="206"/>
      <c r="O330" s="207"/>
      <c r="P330" s="177">
        <f aca="true" t="shared" si="211" ref="P330:R334">M330-J330</f>
        <v>0</v>
      </c>
      <c r="Q330" s="177">
        <f t="shared" si="211"/>
        <v>0</v>
      </c>
      <c r="R330" s="177">
        <f t="shared" si="211"/>
        <v>0</v>
      </c>
      <c r="S330" s="205">
        <f>SUM(T330:U330)</f>
        <v>0</v>
      </c>
      <c r="T330" s="206"/>
      <c r="U330" s="207"/>
      <c r="V330" s="205">
        <f>SUM(W330:X330)</f>
        <v>0</v>
      </c>
      <c r="W330" s="206"/>
      <c r="X330" s="207"/>
      <c r="Y330" s="187"/>
    </row>
    <row r="331" spans="1:25" ht="23.25" customHeight="1" thickBot="1">
      <c r="A331" s="130">
        <v>2732</v>
      </c>
      <c r="B331" s="141" t="s">
        <v>220</v>
      </c>
      <c r="C331" s="131">
        <v>3</v>
      </c>
      <c r="D331" s="132">
        <v>2</v>
      </c>
      <c r="E331" s="182" t="s">
        <v>864</v>
      </c>
      <c r="F331" s="183"/>
      <c r="G331" s="205">
        <f>SUM(H331:I331)</f>
        <v>0</v>
      </c>
      <c r="H331" s="206"/>
      <c r="I331" s="207"/>
      <c r="J331" s="205">
        <f>SUM(K331:L331)</f>
        <v>0</v>
      </c>
      <c r="K331" s="206"/>
      <c r="L331" s="207"/>
      <c r="M331" s="205">
        <f>SUM(N331:O331)</f>
        <v>0</v>
      </c>
      <c r="N331" s="206"/>
      <c r="O331" s="207"/>
      <c r="P331" s="177">
        <f t="shared" si="211"/>
        <v>0</v>
      </c>
      <c r="Q331" s="177">
        <f t="shared" si="211"/>
        <v>0</v>
      </c>
      <c r="R331" s="177">
        <f t="shared" si="211"/>
        <v>0</v>
      </c>
      <c r="S331" s="205">
        <f>SUM(T331:U331)</f>
        <v>0</v>
      </c>
      <c r="T331" s="206"/>
      <c r="U331" s="207"/>
      <c r="V331" s="205">
        <f>SUM(W331:X331)</f>
        <v>0</v>
      </c>
      <c r="W331" s="206"/>
      <c r="X331" s="207"/>
      <c r="Y331" s="187"/>
    </row>
    <row r="332" spans="1:25" ht="26.25" customHeight="1" thickBot="1">
      <c r="A332" s="130">
        <v>2733</v>
      </c>
      <c r="B332" s="141" t="s">
        <v>220</v>
      </c>
      <c r="C332" s="131">
        <v>3</v>
      </c>
      <c r="D332" s="132">
        <v>3</v>
      </c>
      <c r="E332" s="182" t="s">
        <v>865</v>
      </c>
      <c r="F332" s="183"/>
      <c r="G332" s="205">
        <f>SUM(H332:I332)</f>
        <v>0</v>
      </c>
      <c r="H332" s="206"/>
      <c r="I332" s="207"/>
      <c r="J332" s="205">
        <f>SUM(K332:L332)</f>
        <v>0</v>
      </c>
      <c r="K332" s="206"/>
      <c r="L332" s="207"/>
      <c r="M332" s="205">
        <f>SUM(N332:O332)</f>
        <v>0</v>
      </c>
      <c r="N332" s="206"/>
      <c r="O332" s="207"/>
      <c r="P332" s="177">
        <f t="shared" si="211"/>
        <v>0</v>
      </c>
      <c r="Q332" s="177">
        <f t="shared" si="211"/>
        <v>0</v>
      </c>
      <c r="R332" s="177">
        <f t="shared" si="211"/>
        <v>0</v>
      </c>
      <c r="S332" s="205">
        <f>SUM(T332:U332)</f>
        <v>0</v>
      </c>
      <c r="T332" s="206"/>
      <c r="U332" s="207"/>
      <c r="V332" s="205">
        <f>SUM(W332:X332)</f>
        <v>0</v>
      </c>
      <c r="W332" s="206"/>
      <c r="X332" s="207"/>
      <c r="Y332" s="187"/>
    </row>
    <row r="333" spans="1:25" ht="39" customHeight="1" thickBot="1">
      <c r="A333" s="130">
        <v>2734</v>
      </c>
      <c r="B333" s="141" t="s">
        <v>220</v>
      </c>
      <c r="C333" s="131">
        <v>3</v>
      </c>
      <c r="D333" s="132">
        <v>4</v>
      </c>
      <c r="E333" s="182" t="s">
        <v>866</v>
      </c>
      <c r="F333" s="183"/>
      <c r="G333" s="205">
        <f>SUM(H333:I333)</f>
        <v>0</v>
      </c>
      <c r="H333" s="206"/>
      <c r="I333" s="207"/>
      <c r="J333" s="205">
        <f>SUM(K333:L333)</f>
        <v>0</v>
      </c>
      <c r="K333" s="206"/>
      <c r="L333" s="207"/>
      <c r="M333" s="205">
        <f>SUM(N333:O333)</f>
        <v>0</v>
      </c>
      <c r="N333" s="206"/>
      <c r="O333" s="207"/>
      <c r="P333" s="177">
        <f t="shared" si="211"/>
        <v>0</v>
      </c>
      <c r="Q333" s="177">
        <f t="shared" si="211"/>
        <v>0</v>
      </c>
      <c r="R333" s="177">
        <f t="shared" si="211"/>
        <v>0</v>
      </c>
      <c r="S333" s="205">
        <f>SUM(T333:U333)</f>
        <v>0</v>
      </c>
      <c r="T333" s="206"/>
      <c r="U333" s="207"/>
      <c r="V333" s="205">
        <f>SUM(W333:X333)</f>
        <v>0</v>
      </c>
      <c r="W333" s="206"/>
      <c r="X333" s="207"/>
      <c r="Y333" s="187"/>
    </row>
    <row r="334" spans="1:25" ht="26.25" customHeight="1">
      <c r="A334" s="144">
        <v>2740</v>
      </c>
      <c r="B334" s="145" t="s">
        <v>220</v>
      </c>
      <c r="C334" s="142">
        <v>4</v>
      </c>
      <c r="D334" s="143">
        <v>0</v>
      </c>
      <c r="E334" s="188" t="s">
        <v>867</v>
      </c>
      <c r="F334" s="173"/>
      <c r="G334" s="189">
        <f aca="true" t="shared" si="212" ref="G334:O334">SUM(G336)</f>
        <v>0</v>
      </c>
      <c r="H334" s="190">
        <f t="shared" si="212"/>
        <v>0</v>
      </c>
      <c r="I334" s="191">
        <f t="shared" si="212"/>
        <v>0</v>
      </c>
      <c r="J334" s="189">
        <f t="shared" si="212"/>
        <v>0</v>
      </c>
      <c r="K334" s="190">
        <f t="shared" si="212"/>
        <v>0</v>
      </c>
      <c r="L334" s="191">
        <f t="shared" si="212"/>
        <v>0</v>
      </c>
      <c r="M334" s="189">
        <f t="shared" si="212"/>
        <v>0</v>
      </c>
      <c r="N334" s="190">
        <f t="shared" si="212"/>
        <v>0</v>
      </c>
      <c r="O334" s="191">
        <f t="shared" si="212"/>
        <v>0</v>
      </c>
      <c r="P334" s="177">
        <f t="shared" si="211"/>
        <v>0</v>
      </c>
      <c r="Q334" s="177">
        <f t="shared" si="211"/>
        <v>0</v>
      </c>
      <c r="R334" s="177">
        <f t="shared" si="211"/>
        <v>0</v>
      </c>
      <c r="S334" s="189">
        <f aca="true" t="shared" si="213" ref="S334:X334">SUM(S336)</f>
        <v>0</v>
      </c>
      <c r="T334" s="190">
        <f t="shared" si="213"/>
        <v>0</v>
      </c>
      <c r="U334" s="191">
        <f t="shared" si="213"/>
        <v>0</v>
      </c>
      <c r="V334" s="189">
        <f t="shared" si="213"/>
        <v>0</v>
      </c>
      <c r="W334" s="190">
        <f t="shared" si="213"/>
        <v>0</v>
      </c>
      <c r="X334" s="191">
        <f t="shared" si="213"/>
        <v>0</v>
      </c>
      <c r="Y334" s="187"/>
    </row>
    <row r="335" spans="1:25" s="133" customFormat="1" ht="19.5" customHeight="1">
      <c r="A335" s="130"/>
      <c r="B335" s="126"/>
      <c r="C335" s="131"/>
      <c r="D335" s="132"/>
      <c r="E335" s="182" t="s">
        <v>192</v>
      </c>
      <c r="F335" s="183"/>
      <c r="G335" s="184"/>
      <c r="H335" s="185"/>
      <c r="I335" s="186"/>
      <c r="J335" s="184"/>
      <c r="K335" s="185"/>
      <c r="L335" s="186"/>
      <c r="M335" s="184"/>
      <c r="N335" s="185"/>
      <c r="O335" s="186"/>
      <c r="P335" s="177"/>
      <c r="Q335" s="177"/>
      <c r="R335" s="177"/>
      <c r="S335" s="184"/>
      <c r="T335" s="185"/>
      <c r="U335" s="186"/>
      <c r="V335" s="184"/>
      <c r="W335" s="185"/>
      <c r="X335" s="186"/>
      <c r="Y335" s="192"/>
    </row>
    <row r="336" spans="1:25" ht="27.75" customHeight="1" thickBot="1">
      <c r="A336" s="130">
        <v>2741</v>
      </c>
      <c r="B336" s="141" t="s">
        <v>220</v>
      </c>
      <c r="C336" s="131">
        <v>4</v>
      </c>
      <c r="D336" s="132">
        <v>1</v>
      </c>
      <c r="E336" s="182" t="s">
        <v>867</v>
      </c>
      <c r="F336" s="183"/>
      <c r="G336" s="205">
        <f>SUM(H336:I336)</f>
        <v>0</v>
      </c>
      <c r="H336" s="206"/>
      <c r="I336" s="207"/>
      <c r="J336" s="205">
        <f>SUM(K336:L336)</f>
        <v>0</v>
      </c>
      <c r="K336" s="206"/>
      <c r="L336" s="207"/>
      <c r="M336" s="205">
        <f>SUM(N336:O336)</f>
        <v>0</v>
      </c>
      <c r="N336" s="206"/>
      <c r="O336" s="207"/>
      <c r="P336" s="177">
        <f aca="true" t="shared" si="214" ref="P336:R337">M336-J336</f>
        <v>0</v>
      </c>
      <c r="Q336" s="177">
        <f t="shared" si="214"/>
        <v>0</v>
      </c>
      <c r="R336" s="177">
        <f t="shared" si="214"/>
        <v>0</v>
      </c>
      <c r="S336" s="205">
        <f>SUM(T336:U336)</f>
        <v>0</v>
      </c>
      <c r="T336" s="206"/>
      <c r="U336" s="207"/>
      <c r="V336" s="205">
        <f>SUM(W336:X336)</f>
        <v>0</v>
      </c>
      <c r="W336" s="206"/>
      <c r="X336" s="207"/>
      <c r="Y336" s="187"/>
    </row>
    <row r="337" spans="1:25" ht="39.75" customHeight="1">
      <c r="A337" s="144">
        <v>2750</v>
      </c>
      <c r="B337" s="145" t="s">
        <v>220</v>
      </c>
      <c r="C337" s="142">
        <v>5</v>
      </c>
      <c r="D337" s="143">
        <v>0</v>
      </c>
      <c r="E337" s="188" t="s">
        <v>868</v>
      </c>
      <c r="F337" s="173"/>
      <c r="G337" s="189">
        <f aca="true" t="shared" si="215" ref="G337:O337">SUM(G339)</f>
        <v>0</v>
      </c>
      <c r="H337" s="190">
        <f t="shared" si="215"/>
        <v>0</v>
      </c>
      <c r="I337" s="191">
        <f t="shared" si="215"/>
        <v>0</v>
      </c>
      <c r="J337" s="189">
        <f t="shared" si="215"/>
        <v>0</v>
      </c>
      <c r="K337" s="190">
        <f t="shared" si="215"/>
        <v>0</v>
      </c>
      <c r="L337" s="191">
        <f t="shared" si="215"/>
        <v>0</v>
      </c>
      <c r="M337" s="189">
        <f t="shared" si="215"/>
        <v>0</v>
      </c>
      <c r="N337" s="190">
        <f t="shared" si="215"/>
        <v>0</v>
      </c>
      <c r="O337" s="191">
        <f t="shared" si="215"/>
        <v>0</v>
      </c>
      <c r="P337" s="177">
        <f t="shared" si="214"/>
        <v>0</v>
      </c>
      <c r="Q337" s="177">
        <f t="shared" si="214"/>
        <v>0</v>
      </c>
      <c r="R337" s="177">
        <f t="shared" si="214"/>
        <v>0</v>
      </c>
      <c r="S337" s="189">
        <f aca="true" t="shared" si="216" ref="S337:X337">SUM(S339)</f>
        <v>0</v>
      </c>
      <c r="T337" s="190">
        <f t="shared" si="216"/>
        <v>0</v>
      </c>
      <c r="U337" s="191">
        <f t="shared" si="216"/>
        <v>0</v>
      </c>
      <c r="V337" s="189">
        <f t="shared" si="216"/>
        <v>0</v>
      </c>
      <c r="W337" s="190">
        <f t="shared" si="216"/>
        <v>0</v>
      </c>
      <c r="X337" s="191">
        <f t="shared" si="216"/>
        <v>0</v>
      </c>
      <c r="Y337" s="187"/>
    </row>
    <row r="338" spans="1:25" s="133" customFormat="1" ht="17.25" customHeight="1">
      <c r="A338" s="130"/>
      <c r="B338" s="126"/>
      <c r="C338" s="131"/>
      <c r="D338" s="132"/>
      <c r="E338" s="182" t="s">
        <v>192</v>
      </c>
      <c r="F338" s="183"/>
      <c r="G338" s="184"/>
      <c r="H338" s="185"/>
      <c r="I338" s="186"/>
      <c r="J338" s="184"/>
      <c r="K338" s="185"/>
      <c r="L338" s="186"/>
      <c r="M338" s="184"/>
      <c r="N338" s="185"/>
      <c r="O338" s="186"/>
      <c r="P338" s="177"/>
      <c r="Q338" s="177"/>
      <c r="R338" s="177"/>
      <c r="S338" s="184"/>
      <c r="T338" s="185"/>
      <c r="U338" s="186"/>
      <c r="V338" s="184"/>
      <c r="W338" s="185"/>
      <c r="X338" s="186"/>
      <c r="Y338" s="192"/>
    </row>
    <row r="339" spans="1:25" ht="37.5" customHeight="1" thickBot="1">
      <c r="A339" s="130">
        <v>2751</v>
      </c>
      <c r="B339" s="141" t="s">
        <v>220</v>
      </c>
      <c r="C339" s="131">
        <v>5</v>
      </c>
      <c r="D339" s="132">
        <v>1</v>
      </c>
      <c r="E339" s="182" t="s">
        <v>868</v>
      </c>
      <c r="F339" s="183"/>
      <c r="G339" s="205">
        <f>SUM(H339:I339)</f>
        <v>0</v>
      </c>
      <c r="H339" s="206"/>
      <c r="I339" s="207"/>
      <c r="J339" s="205">
        <f>SUM(K339:L339)</f>
        <v>0</v>
      </c>
      <c r="K339" s="206"/>
      <c r="L339" s="207"/>
      <c r="M339" s="205">
        <f>SUM(N339:O339)</f>
        <v>0</v>
      </c>
      <c r="N339" s="206"/>
      <c r="O339" s="207"/>
      <c r="P339" s="177">
        <f aca="true" t="shared" si="217" ref="P339:R340">M339-J339</f>
        <v>0</v>
      </c>
      <c r="Q339" s="177">
        <f t="shared" si="217"/>
        <v>0</v>
      </c>
      <c r="R339" s="177">
        <f t="shared" si="217"/>
        <v>0</v>
      </c>
      <c r="S339" s="205">
        <f>SUM(T339:U339)</f>
        <v>0</v>
      </c>
      <c r="T339" s="206"/>
      <c r="U339" s="207"/>
      <c r="V339" s="205">
        <f>SUM(W339:X339)</f>
        <v>0</v>
      </c>
      <c r="W339" s="206"/>
      <c r="X339" s="207"/>
      <c r="Y339" s="187"/>
    </row>
    <row r="340" spans="1:25" ht="26.25" customHeight="1">
      <c r="A340" s="144">
        <v>2760</v>
      </c>
      <c r="B340" s="145" t="s">
        <v>220</v>
      </c>
      <c r="C340" s="142">
        <v>6</v>
      </c>
      <c r="D340" s="143">
        <v>0</v>
      </c>
      <c r="E340" s="188" t="s">
        <v>223</v>
      </c>
      <c r="F340" s="173"/>
      <c r="G340" s="189">
        <f aca="true" t="shared" si="218" ref="G340:O340">SUM(G342:G343)</f>
        <v>0</v>
      </c>
      <c r="H340" s="190">
        <f t="shared" si="218"/>
        <v>0</v>
      </c>
      <c r="I340" s="191">
        <f t="shared" si="218"/>
        <v>0</v>
      </c>
      <c r="J340" s="189">
        <f t="shared" si="218"/>
        <v>0</v>
      </c>
      <c r="K340" s="190">
        <f t="shared" si="218"/>
        <v>0</v>
      </c>
      <c r="L340" s="191">
        <f t="shared" si="218"/>
        <v>0</v>
      </c>
      <c r="M340" s="189">
        <f t="shared" si="218"/>
        <v>0</v>
      </c>
      <c r="N340" s="190">
        <f t="shared" si="218"/>
        <v>0</v>
      </c>
      <c r="O340" s="191">
        <f t="shared" si="218"/>
        <v>0</v>
      </c>
      <c r="P340" s="177">
        <f t="shared" si="217"/>
        <v>0</v>
      </c>
      <c r="Q340" s="177">
        <f t="shared" si="217"/>
        <v>0</v>
      </c>
      <c r="R340" s="177">
        <f t="shared" si="217"/>
        <v>0</v>
      </c>
      <c r="S340" s="189">
        <f aca="true" t="shared" si="219" ref="S340:X340">SUM(S342:S343)</f>
        <v>0</v>
      </c>
      <c r="T340" s="190">
        <f t="shared" si="219"/>
        <v>0</v>
      </c>
      <c r="U340" s="191">
        <f t="shared" si="219"/>
        <v>0</v>
      </c>
      <c r="V340" s="189">
        <f t="shared" si="219"/>
        <v>0</v>
      </c>
      <c r="W340" s="190">
        <f t="shared" si="219"/>
        <v>0</v>
      </c>
      <c r="X340" s="191">
        <f t="shared" si="219"/>
        <v>0</v>
      </c>
      <c r="Y340" s="187"/>
    </row>
    <row r="341" spans="1:25" s="133" customFormat="1" ht="16.5" customHeight="1">
      <c r="A341" s="130"/>
      <c r="B341" s="126"/>
      <c r="C341" s="131"/>
      <c r="D341" s="132"/>
      <c r="E341" s="182" t="s">
        <v>192</v>
      </c>
      <c r="F341" s="183"/>
      <c r="G341" s="184"/>
      <c r="H341" s="185"/>
      <c r="I341" s="186"/>
      <c r="J341" s="184"/>
      <c r="K341" s="185"/>
      <c r="L341" s="186"/>
      <c r="M341" s="184"/>
      <c r="N341" s="185"/>
      <c r="O341" s="186"/>
      <c r="P341" s="177"/>
      <c r="Q341" s="177"/>
      <c r="R341" s="177"/>
      <c r="S341" s="184"/>
      <c r="T341" s="185"/>
      <c r="U341" s="186"/>
      <c r="V341" s="184"/>
      <c r="W341" s="185"/>
      <c r="X341" s="186"/>
      <c r="Y341" s="192"/>
    </row>
    <row r="342" spans="1:25" ht="21.75" thickBot="1">
      <c r="A342" s="130">
        <v>2761</v>
      </c>
      <c r="B342" s="141" t="s">
        <v>220</v>
      </c>
      <c r="C342" s="131">
        <v>6</v>
      </c>
      <c r="D342" s="132">
        <v>1</v>
      </c>
      <c r="E342" s="182" t="s">
        <v>224</v>
      </c>
      <c r="F342" s="183"/>
      <c r="G342" s="205">
        <f>SUM(H342:I342)</f>
        <v>0</v>
      </c>
      <c r="H342" s="206"/>
      <c r="I342" s="207"/>
      <c r="J342" s="205">
        <f>SUM(K342:L342)</f>
        <v>0</v>
      </c>
      <c r="K342" s="206"/>
      <c r="L342" s="207"/>
      <c r="M342" s="205">
        <f>SUM(N342:O342)</f>
        <v>0</v>
      </c>
      <c r="N342" s="206"/>
      <c r="O342" s="207"/>
      <c r="P342" s="177">
        <f aca="true" t="shared" si="220" ref="P342:R344">M342-J342</f>
        <v>0</v>
      </c>
      <c r="Q342" s="177">
        <f t="shared" si="220"/>
        <v>0</v>
      </c>
      <c r="R342" s="177">
        <f t="shared" si="220"/>
        <v>0</v>
      </c>
      <c r="S342" s="205">
        <f>SUM(T342:U342)</f>
        <v>0</v>
      </c>
      <c r="T342" s="206"/>
      <c r="U342" s="207"/>
      <c r="V342" s="205">
        <f>SUM(W342:X342)</f>
        <v>0</v>
      </c>
      <c r="W342" s="206"/>
      <c r="X342" s="207"/>
      <c r="Y342" s="187"/>
    </row>
    <row r="343" spans="1:25" ht="23.25" customHeight="1" thickBot="1">
      <c r="A343" s="130">
        <v>2762</v>
      </c>
      <c r="B343" s="141" t="s">
        <v>220</v>
      </c>
      <c r="C343" s="131">
        <v>6</v>
      </c>
      <c r="D343" s="132">
        <v>2</v>
      </c>
      <c r="E343" s="182" t="s">
        <v>223</v>
      </c>
      <c r="F343" s="183"/>
      <c r="G343" s="205">
        <f>SUM(H343:I343)</f>
        <v>0</v>
      </c>
      <c r="H343" s="206"/>
      <c r="I343" s="207"/>
      <c r="J343" s="205">
        <f>SUM(K343:L343)</f>
        <v>0</v>
      </c>
      <c r="K343" s="206"/>
      <c r="L343" s="207"/>
      <c r="M343" s="205">
        <f>SUM(N343:O343)</f>
        <v>0</v>
      </c>
      <c r="N343" s="206"/>
      <c r="O343" s="207"/>
      <c r="P343" s="177">
        <f t="shared" si="220"/>
        <v>0</v>
      </c>
      <c r="Q343" s="177">
        <f t="shared" si="220"/>
        <v>0</v>
      </c>
      <c r="R343" s="177">
        <f t="shared" si="220"/>
        <v>0</v>
      </c>
      <c r="S343" s="205">
        <f>SUM(T343:U343)</f>
        <v>0</v>
      </c>
      <c r="T343" s="206"/>
      <c r="U343" s="207"/>
      <c r="V343" s="205">
        <f>SUM(W343:X343)</f>
        <v>0</v>
      </c>
      <c r="W343" s="206"/>
      <c r="X343" s="207"/>
      <c r="Y343" s="187"/>
    </row>
    <row r="344" spans="1:25" s="129" customFormat="1" ht="37.5" customHeight="1">
      <c r="A344" s="130">
        <v>2800</v>
      </c>
      <c r="B344" s="141" t="s">
        <v>225</v>
      </c>
      <c r="C344" s="142">
        <v>0</v>
      </c>
      <c r="D344" s="143">
        <v>0</v>
      </c>
      <c r="E344" s="188" t="s">
        <v>967</v>
      </c>
      <c r="F344" s="173"/>
      <c r="G344" s="189">
        <f aca="true" t="shared" si="221" ref="G344:O344">SUM(G346,G358,G401,G407,G412,G415)</f>
        <v>51630.7</v>
      </c>
      <c r="H344" s="190">
        <f t="shared" si="221"/>
        <v>39479.8</v>
      </c>
      <c r="I344" s="191">
        <f t="shared" si="221"/>
        <v>12150.9</v>
      </c>
      <c r="J344" s="189">
        <f t="shared" si="221"/>
        <v>96034</v>
      </c>
      <c r="K344" s="190">
        <f t="shared" si="221"/>
        <v>66034</v>
      </c>
      <c r="L344" s="191">
        <f t="shared" si="221"/>
        <v>30000</v>
      </c>
      <c r="M344" s="189">
        <f t="shared" si="221"/>
        <v>73656</v>
      </c>
      <c r="N344" s="190">
        <f t="shared" si="221"/>
        <v>69656</v>
      </c>
      <c r="O344" s="191">
        <f t="shared" si="221"/>
        <v>4000</v>
      </c>
      <c r="P344" s="177">
        <f t="shared" si="220"/>
        <v>-22378</v>
      </c>
      <c r="Q344" s="177">
        <f t="shared" si="220"/>
        <v>3622</v>
      </c>
      <c r="R344" s="177">
        <f t="shared" si="220"/>
        <v>-26000</v>
      </c>
      <c r="S344" s="189">
        <f aca="true" t="shared" si="222" ref="S344:X344">SUM(S346,S358,S401,S407,S412,S415)</f>
        <v>93134</v>
      </c>
      <c r="T344" s="190">
        <f t="shared" si="222"/>
        <v>65134</v>
      </c>
      <c r="U344" s="191">
        <f t="shared" si="222"/>
        <v>28000</v>
      </c>
      <c r="V344" s="189">
        <f t="shared" si="222"/>
        <v>93134</v>
      </c>
      <c r="W344" s="190">
        <f t="shared" si="222"/>
        <v>65134</v>
      </c>
      <c r="X344" s="191">
        <f t="shared" si="222"/>
        <v>28000</v>
      </c>
      <c r="Y344" s="138"/>
    </row>
    <row r="345" spans="1:25" ht="16.5" customHeight="1">
      <c r="A345" s="125"/>
      <c r="B345" s="126"/>
      <c r="C345" s="127"/>
      <c r="D345" s="128"/>
      <c r="E345" s="182" t="s">
        <v>5</v>
      </c>
      <c r="F345" s="183"/>
      <c r="G345" s="214"/>
      <c r="H345" s="215"/>
      <c r="I345" s="216"/>
      <c r="J345" s="214"/>
      <c r="K345" s="215"/>
      <c r="L345" s="216"/>
      <c r="M345" s="214"/>
      <c r="N345" s="215"/>
      <c r="O345" s="216"/>
      <c r="P345" s="177"/>
      <c r="Q345" s="177"/>
      <c r="R345" s="177"/>
      <c r="S345" s="214"/>
      <c r="T345" s="215"/>
      <c r="U345" s="216"/>
      <c r="V345" s="214"/>
      <c r="W345" s="215"/>
      <c r="X345" s="216"/>
      <c r="Y345" s="187"/>
    </row>
    <row r="346" spans="1:25" ht="18.75" customHeight="1">
      <c r="A346" s="130">
        <v>2810</v>
      </c>
      <c r="B346" s="141" t="s">
        <v>225</v>
      </c>
      <c r="C346" s="131">
        <v>1</v>
      </c>
      <c r="D346" s="132">
        <v>0</v>
      </c>
      <c r="E346" s="182" t="s">
        <v>226</v>
      </c>
      <c r="F346" s="183"/>
      <c r="G346" s="184">
        <f aca="true" t="shared" si="223" ref="G346:O346">SUM(G348)</f>
        <v>8943.3</v>
      </c>
      <c r="H346" s="185">
        <f t="shared" si="223"/>
        <v>917.4</v>
      </c>
      <c r="I346" s="186">
        <f t="shared" si="223"/>
        <v>8025.9</v>
      </c>
      <c r="J346" s="184">
        <f t="shared" si="223"/>
        <v>21000</v>
      </c>
      <c r="K346" s="185">
        <f t="shared" si="223"/>
        <v>6000</v>
      </c>
      <c r="L346" s="186">
        <f t="shared" si="223"/>
        <v>15000</v>
      </c>
      <c r="M346" s="184">
        <f t="shared" si="223"/>
        <v>9000</v>
      </c>
      <c r="N346" s="185">
        <f t="shared" si="223"/>
        <v>6000</v>
      </c>
      <c r="O346" s="186">
        <f t="shared" si="223"/>
        <v>3000</v>
      </c>
      <c r="P346" s="177">
        <f>M346-J346</f>
        <v>-12000</v>
      </c>
      <c r="Q346" s="177">
        <f>N346-K346</f>
        <v>0</v>
      </c>
      <c r="R346" s="177">
        <f>O346-L346</f>
        <v>-12000</v>
      </c>
      <c r="S346" s="184">
        <f aca="true" t="shared" si="224" ref="S346:X346">SUM(S348)</f>
        <v>18100</v>
      </c>
      <c r="T346" s="185">
        <f t="shared" si="224"/>
        <v>5100</v>
      </c>
      <c r="U346" s="186">
        <f t="shared" si="224"/>
        <v>13000</v>
      </c>
      <c r="V346" s="184">
        <f t="shared" si="224"/>
        <v>18100</v>
      </c>
      <c r="W346" s="185">
        <f t="shared" si="224"/>
        <v>5100</v>
      </c>
      <c r="X346" s="186">
        <f t="shared" si="224"/>
        <v>13000</v>
      </c>
      <c r="Y346" s="187"/>
    </row>
    <row r="347" spans="1:25" s="133" customFormat="1" ht="17.25" customHeight="1">
      <c r="A347" s="130"/>
      <c r="B347" s="126"/>
      <c r="C347" s="131"/>
      <c r="D347" s="132"/>
      <c r="E347" s="182" t="s">
        <v>192</v>
      </c>
      <c r="F347" s="183"/>
      <c r="G347" s="184"/>
      <c r="H347" s="185"/>
      <c r="I347" s="186"/>
      <c r="J347" s="184"/>
      <c r="K347" s="185"/>
      <c r="L347" s="186"/>
      <c r="M347" s="184"/>
      <c r="N347" s="185"/>
      <c r="O347" s="186"/>
      <c r="P347" s="177"/>
      <c r="Q347" s="177"/>
      <c r="R347" s="177"/>
      <c r="S347" s="184"/>
      <c r="T347" s="185"/>
      <c r="U347" s="186"/>
      <c r="V347" s="184"/>
      <c r="W347" s="185"/>
      <c r="X347" s="186"/>
      <c r="Y347" s="192"/>
    </row>
    <row r="348" spans="1:25" ht="16.5" customHeight="1" thickBot="1">
      <c r="A348" s="130">
        <v>2811</v>
      </c>
      <c r="B348" s="141" t="s">
        <v>225</v>
      </c>
      <c r="C348" s="131">
        <v>1</v>
      </c>
      <c r="D348" s="132">
        <v>1</v>
      </c>
      <c r="E348" s="182" t="s">
        <v>226</v>
      </c>
      <c r="F348" s="183"/>
      <c r="G348" s="205">
        <f>SUM(H348:I348)</f>
        <v>8943.3</v>
      </c>
      <c r="H348" s="206">
        <f>SUM(H349:H354)</f>
        <v>917.4</v>
      </c>
      <c r="I348" s="209">
        <f>SUM(I355:I357)</f>
        <v>8025.9</v>
      </c>
      <c r="J348" s="205">
        <f>SUM(K348:L348)</f>
        <v>21000</v>
      </c>
      <c r="K348" s="206">
        <f>SUM(K349:K354)</f>
        <v>6000</v>
      </c>
      <c r="L348" s="209">
        <f>SUM(L355:L357)</f>
        <v>15000</v>
      </c>
      <c r="M348" s="205">
        <f>SUM(N348:O348)</f>
        <v>9000</v>
      </c>
      <c r="N348" s="206">
        <f>SUM(N349:N354)</f>
        <v>6000</v>
      </c>
      <c r="O348" s="209">
        <f>SUM(O355:O357)</f>
        <v>3000</v>
      </c>
      <c r="P348" s="177">
        <f>M348-J348</f>
        <v>-12000</v>
      </c>
      <c r="Q348" s="177">
        <f>N348-K348</f>
        <v>0</v>
      </c>
      <c r="R348" s="177">
        <f>O348-L348</f>
        <v>-12000</v>
      </c>
      <c r="S348" s="205">
        <f>SUM(T348:U348)</f>
        <v>18100</v>
      </c>
      <c r="T348" s="206">
        <f>SUM(T349:T354)</f>
        <v>5100</v>
      </c>
      <c r="U348" s="209">
        <f>SUM(U355:U357)</f>
        <v>13000</v>
      </c>
      <c r="V348" s="205">
        <f>SUM(W348:X348)</f>
        <v>18100</v>
      </c>
      <c r="W348" s="206">
        <f>SUM(W349:W354)</f>
        <v>5100</v>
      </c>
      <c r="X348" s="209">
        <f>SUM(X355:X357)</f>
        <v>13000</v>
      </c>
      <c r="Y348" s="187"/>
    </row>
    <row r="349" spans="1:25" ht="16.5" customHeight="1" thickBot="1">
      <c r="A349" s="130"/>
      <c r="B349" s="141"/>
      <c r="C349" s="131"/>
      <c r="D349" s="132"/>
      <c r="E349" s="182"/>
      <c r="F349" s="183">
        <v>4213</v>
      </c>
      <c r="G349" s="205">
        <f aca="true" t="shared" si="225" ref="G349:G357">SUM(H349:I349)</f>
        <v>208.4</v>
      </c>
      <c r="H349" s="195">
        <v>208.4</v>
      </c>
      <c r="I349" s="196"/>
      <c r="J349" s="205">
        <f aca="true" t="shared" si="226" ref="J349:J357">SUM(K349:L349)</f>
        <v>1000</v>
      </c>
      <c r="K349" s="195">
        <v>1000</v>
      </c>
      <c r="L349" s="196"/>
      <c r="M349" s="205">
        <f aca="true" t="shared" si="227" ref="M349:M357">SUM(N349:O349)</f>
        <v>1000</v>
      </c>
      <c r="N349" s="195">
        <v>1000</v>
      </c>
      <c r="O349" s="196"/>
      <c r="P349" s="177">
        <f aca="true" t="shared" si="228" ref="P349:P357">M349-J349</f>
        <v>0</v>
      </c>
      <c r="Q349" s="177">
        <f aca="true" t="shared" si="229" ref="Q349:Q357">N349-K349</f>
        <v>0</v>
      </c>
      <c r="R349" s="177">
        <f aca="true" t="shared" si="230" ref="R349:R357">O349-L349</f>
        <v>0</v>
      </c>
      <c r="S349" s="205">
        <f aca="true" t="shared" si="231" ref="S349:S357">SUM(T349:U349)</f>
        <v>500</v>
      </c>
      <c r="T349" s="195">
        <v>500</v>
      </c>
      <c r="U349" s="196"/>
      <c r="V349" s="205">
        <f aca="true" t="shared" si="232" ref="V349:V357">SUM(W349:X349)</f>
        <v>500</v>
      </c>
      <c r="W349" s="195">
        <v>500</v>
      </c>
      <c r="X349" s="196"/>
      <c r="Y349" s="187"/>
    </row>
    <row r="350" spans="1:25" ht="16.5" customHeight="1" thickBot="1">
      <c r="A350" s="130"/>
      <c r="B350" s="141"/>
      <c r="C350" s="131"/>
      <c r="D350" s="132"/>
      <c r="E350" s="182"/>
      <c r="F350" s="183">
        <v>4239</v>
      </c>
      <c r="G350" s="205">
        <f t="shared" si="225"/>
        <v>0</v>
      </c>
      <c r="H350" s="195"/>
      <c r="I350" s="196"/>
      <c r="J350" s="205">
        <f t="shared" si="226"/>
        <v>500</v>
      </c>
      <c r="K350" s="195">
        <v>500</v>
      </c>
      <c r="L350" s="196"/>
      <c r="M350" s="205">
        <f t="shared" si="227"/>
        <v>500</v>
      </c>
      <c r="N350" s="195">
        <v>500</v>
      </c>
      <c r="O350" s="196"/>
      <c r="P350" s="177">
        <f t="shared" si="228"/>
        <v>0</v>
      </c>
      <c r="Q350" s="177">
        <f t="shared" si="229"/>
        <v>0</v>
      </c>
      <c r="R350" s="177">
        <f t="shared" si="230"/>
        <v>0</v>
      </c>
      <c r="S350" s="205">
        <f t="shared" si="231"/>
        <v>500</v>
      </c>
      <c r="T350" s="195">
        <v>500</v>
      </c>
      <c r="U350" s="196"/>
      <c r="V350" s="205">
        <f t="shared" si="232"/>
        <v>500</v>
      </c>
      <c r="W350" s="195">
        <v>500</v>
      </c>
      <c r="X350" s="196"/>
      <c r="Y350" s="187"/>
    </row>
    <row r="351" spans="1:25" ht="16.5" customHeight="1" thickBot="1">
      <c r="A351" s="130"/>
      <c r="B351" s="141"/>
      <c r="C351" s="131"/>
      <c r="D351" s="132"/>
      <c r="E351" s="182"/>
      <c r="F351" s="183">
        <v>4251</v>
      </c>
      <c r="G351" s="205">
        <f t="shared" si="225"/>
        <v>0</v>
      </c>
      <c r="H351" s="195"/>
      <c r="I351" s="196"/>
      <c r="J351" s="205">
        <f t="shared" si="226"/>
        <v>2000</v>
      </c>
      <c r="K351" s="195">
        <v>2000</v>
      </c>
      <c r="L351" s="196"/>
      <c r="M351" s="205">
        <f t="shared" si="227"/>
        <v>2000</v>
      </c>
      <c r="N351" s="195">
        <v>2000</v>
      </c>
      <c r="O351" s="196"/>
      <c r="P351" s="177">
        <f t="shared" si="228"/>
        <v>0</v>
      </c>
      <c r="Q351" s="177">
        <f t="shared" si="229"/>
        <v>0</v>
      </c>
      <c r="R351" s="177">
        <f t="shared" si="230"/>
        <v>0</v>
      </c>
      <c r="S351" s="205">
        <f t="shared" si="231"/>
        <v>3000</v>
      </c>
      <c r="T351" s="195">
        <v>3000</v>
      </c>
      <c r="U351" s="196"/>
      <c r="V351" s="205">
        <f t="shared" si="232"/>
        <v>3000</v>
      </c>
      <c r="W351" s="195">
        <v>3000</v>
      </c>
      <c r="X351" s="196"/>
      <c r="Y351" s="187"/>
    </row>
    <row r="352" spans="1:25" ht="16.5" customHeight="1" thickBot="1">
      <c r="A352" s="130"/>
      <c r="B352" s="141"/>
      <c r="C352" s="131"/>
      <c r="D352" s="132"/>
      <c r="E352" s="182"/>
      <c r="F352" s="183">
        <v>4267</v>
      </c>
      <c r="G352" s="205">
        <f t="shared" si="225"/>
        <v>0</v>
      </c>
      <c r="H352" s="195"/>
      <c r="I352" s="196"/>
      <c r="J352" s="205">
        <f t="shared" si="226"/>
        <v>0</v>
      </c>
      <c r="K352" s="195">
        <v>0</v>
      </c>
      <c r="L352" s="196"/>
      <c r="M352" s="205">
        <f t="shared" si="227"/>
        <v>0</v>
      </c>
      <c r="N352" s="195">
        <v>0</v>
      </c>
      <c r="O352" s="196"/>
      <c r="P352" s="177">
        <f>M352-J352</f>
        <v>0</v>
      </c>
      <c r="Q352" s="177">
        <f>N352-K352</f>
        <v>0</v>
      </c>
      <c r="R352" s="177">
        <f>O352-L352</f>
        <v>0</v>
      </c>
      <c r="S352" s="205">
        <f t="shared" si="231"/>
        <v>100</v>
      </c>
      <c r="T352" s="195">
        <v>100</v>
      </c>
      <c r="U352" s="196"/>
      <c r="V352" s="205">
        <f t="shared" si="232"/>
        <v>100</v>
      </c>
      <c r="W352" s="195">
        <v>100</v>
      </c>
      <c r="X352" s="196"/>
      <c r="Y352" s="187"/>
    </row>
    <row r="353" spans="1:25" ht="16.5" customHeight="1" thickBot="1">
      <c r="A353" s="130"/>
      <c r="B353" s="141"/>
      <c r="C353" s="131"/>
      <c r="D353" s="132"/>
      <c r="E353" s="182"/>
      <c r="F353" s="183">
        <v>4269</v>
      </c>
      <c r="G353" s="205">
        <f t="shared" si="225"/>
        <v>659</v>
      </c>
      <c r="H353" s="195">
        <v>659</v>
      </c>
      <c r="I353" s="196"/>
      <c r="J353" s="205">
        <f t="shared" si="226"/>
        <v>2500</v>
      </c>
      <c r="K353" s="195">
        <v>2500</v>
      </c>
      <c r="L353" s="196"/>
      <c r="M353" s="205">
        <f t="shared" si="227"/>
        <v>2500</v>
      </c>
      <c r="N353" s="195">
        <v>2500</v>
      </c>
      <c r="O353" s="196"/>
      <c r="P353" s="177">
        <f t="shared" si="228"/>
        <v>0</v>
      </c>
      <c r="Q353" s="177">
        <f t="shared" si="229"/>
        <v>0</v>
      </c>
      <c r="R353" s="177">
        <f t="shared" si="230"/>
        <v>0</v>
      </c>
      <c r="S353" s="205">
        <f t="shared" si="231"/>
        <v>1000</v>
      </c>
      <c r="T353" s="195">
        <v>1000</v>
      </c>
      <c r="U353" s="196"/>
      <c r="V353" s="205">
        <f t="shared" si="232"/>
        <v>1000</v>
      </c>
      <c r="W353" s="195">
        <v>1000</v>
      </c>
      <c r="X353" s="196"/>
      <c r="Y353" s="187"/>
    </row>
    <row r="354" spans="1:25" ht="16.5" customHeight="1" thickBot="1">
      <c r="A354" s="130"/>
      <c r="B354" s="141"/>
      <c r="C354" s="131"/>
      <c r="D354" s="132"/>
      <c r="E354" s="182"/>
      <c r="F354" s="183">
        <v>4657</v>
      </c>
      <c r="G354" s="205">
        <f t="shared" si="225"/>
        <v>50</v>
      </c>
      <c r="H354" s="195">
        <v>50</v>
      </c>
      <c r="I354" s="196"/>
      <c r="J354" s="205">
        <f t="shared" si="226"/>
        <v>0</v>
      </c>
      <c r="K354" s="195">
        <v>0</v>
      </c>
      <c r="L354" s="196"/>
      <c r="M354" s="205">
        <f t="shared" si="227"/>
        <v>0</v>
      </c>
      <c r="N354" s="195"/>
      <c r="O354" s="196"/>
      <c r="P354" s="177">
        <f t="shared" si="228"/>
        <v>0</v>
      </c>
      <c r="Q354" s="177">
        <f t="shared" si="229"/>
        <v>0</v>
      </c>
      <c r="R354" s="177">
        <f t="shared" si="230"/>
        <v>0</v>
      </c>
      <c r="S354" s="205">
        <f t="shared" si="231"/>
        <v>0</v>
      </c>
      <c r="T354" s="195"/>
      <c r="U354" s="196"/>
      <c r="V354" s="205">
        <f t="shared" si="232"/>
        <v>0</v>
      </c>
      <c r="W354" s="195"/>
      <c r="X354" s="196"/>
      <c r="Y354" s="187"/>
    </row>
    <row r="355" spans="1:25" ht="16.5" customHeight="1" thickBot="1">
      <c r="A355" s="130"/>
      <c r="B355" s="141"/>
      <c r="C355" s="131"/>
      <c r="D355" s="132"/>
      <c r="E355" s="182"/>
      <c r="F355" s="183">
        <v>5112</v>
      </c>
      <c r="G355" s="205">
        <f t="shared" si="225"/>
        <v>8004.7</v>
      </c>
      <c r="H355" s="195"/>
      <c r="I355" s="196">
        <v>8004.7</v>
      </c>
      <c r="J355" s="205">
        <f t="shared" si="226"/>
        <v>2000</v>
      </c>
      <c r="K355" s="195"/>
      <c r="L355" s="196">
        <v>2000</v>
      </c>
      <c r="M355" s="205">
        <f t="shared" si="227"/>
        <v>2000</v>
      </c>
      <c r="N355" s="195"/>
      <c r="O355" s="196">
        <v>2000</v>
      </c>
      <c r="P355" s="177">
        <f t="shared" si="228"/>
        <v>0</v>
      </c>
      <c r="Q355" s="177">
        <f t="shared" si="229"/>
        <v>0</v>
      </c>
      <c r="R355" s="177">
        <f t="shared" si="230"/>
        <v>0</v>
      </c>
      <c r="S355" s="205">
        <f t="shared" si="231"/>
        <v>0</v>
      </c>
      <c r="T355" s="195"/>
      <c r="U355" s="196"/>
      <c r="V355" s="205">
        <f t="shared" si="232"/>
        <v>0</v>
      </c>
      <c r="W355" s="195"/>
      <c r="X355" s="196"/>
      <c r="Y355" s="187"/>
    </row>
    <row r="356" spans="1:25" ht="16.5" customHeight="1" thickBot="1">
      <c r="A356" s="130"/>
      <c r="B356" s="141"/>
      <c r="C356" s="131"/>
      <c r="D356" s="132"/>
      <c r="E356" s="182"/>
      <c r="F356" s="183">
        <v>5113</v>
      </c>
      <c r="G356" s="205">
        <f t="shared" si="225"/>
        <v>0</v>
      </c>
      <c r="H356" s="195"/>
      <c r="I356" s="196"/>
      <c r="J356" s="205">
        <f t="shared" si="226"/>
        <v>12000</v>
      </c>
      <c r="K356" s="195"/>
      <c r="L356" s="196">
        <v>12000</v>
      </c>
      <c r="M356" s="205">
        <f t="shared" si="227"/>
        <v>0</v>
      </c>
      <c r="N356" s="195"/>
      <c r="O356" s="196">
        <v>0</v>
      </c>
      <c r="P356" s="177">
        <f>M356-J356</f>
        <v>-12000</v>
      </c>
      <c r="Q356" s="177">
        <f>N356-K356</f>
        <v>0</v>
      </c>
      <c r="R356" s="177">
        <f>O356-L356</f>
        <v>-12000</v>
      </c>
      <c r="S356" s="205">
        <f t="shared" si="231"/>
        <v>12000</v>
      </c>
      <c r="T356" s="195"/>
      <c r="U356" s="196">
        <v>12000</v>
      </c>
      <c r="V356" s="205">
        <f t="shared" si="232"/>
        <v>12000</v>
      </c>
      <c r="W356" s="195"/>
      <c r="X356" s="196">
        <v>12000</v>
      </c>
      <c r="Y356" s="187"/>
    </row>
    <row r="357" spans="1:25" ht="16.5" customHeight="1" thickBot="1">
      <c r="A357" s="130"/>
      <c r="B357" s="141"/>
      <c r="C357" s="131"/>
      <c r="D357" s="132"/>
      <c r="E357" s="182"/>
      <c r="F357" s="183">
        <v>5129</v>
      </c>
      <c r="G357" s="205">
        <f t="shared" si="225"/>
        <v>21.2</v>
      </c>
      <c r="H357" s="195"/>
      <c r="I357" s="196">
        <v>21.2</v>
      </c>
      <c r="J357" s="205">
        <f t="shared" si="226"/>
        <v>1000</v>
      </c>
      <c r="K357" s="195"/>
      <c r="L357" s="196">
        <v>1000</v>
      </c>
      <c r="M357" s="205">
        <f t="shared" si="227"/>
        <v>1000</v>
      </c>
      <c r="N357" s="195"/>
      <c r="O357" s="196">
        <v>1000</v>
      </c>
      <c r="P357" s="177">
        <f t="shared" si="228"/>
        <v>0</v>
      </c>
      <c r="Q357" s="177">
        <f t="shared" si="229"/>
        <v>0</v>
      </c>
      <c r="R357" s="177">
        <f t="shared" si="230"/>
        <v>0</v>
      </c>
      <c r="S357" s="205">
        <f t="shared" si="231"/>
        <v>1000</v>
      </c>
      <c r="T357" s="195"/>
      <c r="U357" s="196">
        <v>1000</v>
      </c>
      <c r="V357" s="205">
        <f t="shared" si="232"/>
        <v>1000</v>
      </c>
      <c r="W357" s="195"/>
      <c r="X357" s="196">
        <v>1000</v>
      </c>
      <c r="Y357" s="187"/>
    </row>
    <row r="358" spans="1:25" ht="17.25" customHeight="1">
      <c r="A358" s="144">
        <v>2820</v>
      </c>
      <c r="B358" s="145" t="s">
        <v>225</v>
      </c>
      <c r="C358" s="142">
        <v>2</v>
      </c>
      <c r="D358" s="143">
        <v>0</v>
      </c>
      <c r="E358" s="188" t="s">
        <v>227</v>
      </c>
      <c r="F358" s="173"/>
      <c r="G358" s="189">
        <f>SUM(H358:I358)</f>
        <v>42687.4</v>
      </c>
      <c r="H358" s="190">
        <f>SUM(H360,H370,H371,H384,H390,H391,H392)</f>
        <v>38562.4</v>
      </c>
      <c r="I358" s="217">
        <f>SUM(I360,I370,I371,I384,I390,I391,I392)</f>
        <v>4125</v>
      </c>
      <c r="J358" s="189">
        <f>SUM(K358:L358)</f>
        <v>75034</v>
      </c>
      <c r="K358" s="190">
        <f>SUM(K360,K370,K371,K384,K390,K391,K392)</f>
        <v>60034</v>
      </c>
      <c r="L358" s="217">
        <f>SUM(L360,L370,L371,L384,L390,L391,L392)</f>
        <v>15000</v>
      </c>
      <c r="M358" s="189">
        <f>SUM(N358:O358)</f>
        <v>64656</v>
      </c>
      <c r="N358" s="190">
        <f>SUM(N360,N370,N371,N384,N390,N391,N392)</f>
        <v>63656</v>
      </c>
      <c r="O358" s="217">
        <f>SUM(O360,O370,O371,O384,O390,O391,O392)</f>
        <v>1000</v>
      </c>
      <c r="P358" s="177">
        <f>M358-J358</f>
        <v>-10378</v>
      </c>
      <c r="Q358" s="177">
        <f>N358-K358</f>
        <v>3622</v>
      </c>
      <c r="R358" s="177">
        <f>O358-L358</f>
        <v>-14000</v>
      </c>
      <c r="S358" s="189">
        <f>SUM(T358:U358)</f>
        <v>75034</v>
      </c>
      <c r="T358" s="190">
        <f>SUM(T360,T370,T371,T384,T390,T391,T392)</f>
        <v>60034</v>
      </c>
      <c r="U358" s="217">
        <f>SUM(U360,U370,U371,U384,U390,U391,U392)</f>
        <v>15000</v>
      </c>
      <c r="V358" s="189">
        <f>SUM(W358:X358)</f>
        <v>75034</v>
      </c>
      <c r="W358" s="190">
        <f>SUM(W360,W370,W371,W384,W390,W391,W392)</f>
        <v>60034</v>
      </c>
      <c r="X358" s="217">
        <f>SUM(X360,X370,X371,X384,X390,X391,X392)</f>
        <v>15000</v>
      </c>
      <c r="Y358" s="187"/>
    </row>
    <row r="359" spans="1:25" s="133" customFormat="1" ht="15" customHeight="1">
      <c r="A359" s="130"/>
      <c r="B359" s="126"/>
      <c r="C359" s="131"/>
      <c r="D359" s="132"/>
      <c r="E359" s="182" t="s">
        <v>192</v>
      </c>
      <c r="F359" s="183"/>
      <c r="G359" s="184"/>
      <c r="H359" s="185"/>
      <c r="I359" s="186"/>
      <c r="J359" s="184"/>
      <c r="K359" s="185"/>
      <c r="L359" s="186"/>
      <c r="M359" s="184"/>
      <c r="N359" s="185"/>
      <c r="O359" s="186"/>
      <c r="P359" s="177"/>
      <c r="Q359" s="177"/>
      <c r="R359" s="177"/>
      <c r="S359" s="184"/>
      <c r="T359" s="185"/>
      <c r="U359" s="186"/>
      <c r="V359" s="184"/>
      <c r="W359" s="185"/>
      <c r="X359" s="186"/>
      <c r="Y359" s="192"/>
    </row>
    <row r="360" spans="1:25" ht="16.5" thickBot="1">
      <c r="A360" s="130">
        <v>2821</v>
      </c>
      <c r="B360" s="141" t="s">
        <v>225</v>
      </c>
      <c r="C360" s="131">
        <v>2</v>
      </c>
      <c r="D360" s="132">
        <v>1</v>
      </c>
      <c r="E360" s="188" t="s">
        <v>228</v>
      </c>
      <c r="F360" s="173"/>
      <c r="G360" s="205">
        <f>+H360+I360</f>
        <v>12490.400000000001</v>
      </c>
      <c r="H360" s="206">
        <f>SUM(H361:H369)</f>
        <v>12490.400000000001</v>
      </c>
      <c r="I360" s="209">
        <v>0</v>
      </c>
      <c r="J360" s="205">
        <f>+K360+L360</f>
        <v>14092</v>
      </c>
      <c r="K360" s="206">
        <f>SUM(K361:K369)</f>
        <v>14092</v>
      </c>
      <c r="L360" s="209">
        <v>0</v>
      </c>
      <c r="M360" s="205">
        <f>+N360+O360</f>
        <v>17745</v>
      </c>
      <c r="N360" s="206">
        <f>SUM(N361:N369)</f>
        <v>17745</v>
      </c>
      <c r="O360" s="209">
        <v>0</v>
      </c>
      <c r="P360" s="177">
        <f>M360-J360</f>
        <v>3653</v>
      </c>
      <c r="Q360" s="177">
        <f>N360-K360</f>
        <v>3653</v>
      </c>
      <c r="R360" s="177">
        <f>O360-L360</f>
        <v>0</v>
      </c>
      <c r="S360" s="205">
        <f>+T360+U360</f>
        <v>14092</v>
      </c>
      <c r="T360" s="206">
        <f>SUM(T361:T369)</f>
        <v>14092</v>
      </c>
      <c r="U360" s="209">
        <v>0</v>
      </c>
      <c r="V360" s="205">
        <f>+W360+X360</f>
        <v>14092</v>
      </c>
      <c r="W360" s="206">
        <f>SUM(W361:W369)</f>
        <v>14092</v>
      </c>
      <c r="X360" s="209">
        <v>0</v>
      </c>
      <c r="Y360" s="187"/>
    </row>
    <row r="361" spans="1:25" ht="16.5" thickBot="1">
      <c r="A361" s="130"/>
      <c r="B361" s="141"/>
      <c r="C361" s="131"/>
      <c r="D361" s="132"/>
      <c r="E361" s="362"/>
      <c r="F361" s="173">
        <v>4111</v>
      </c>
      <c r="G361" s="205">
        <f aca="true" t="shared" si="233" ref="G361:G368">+H361+I361</f>
        <v>11810.7</v>
      </c>
      <c r="H361" s="195">
        <v>11810.7</v>
      </c>
      <c r="I361" s="210"/>
      <c r="J361" s="205">
        <f aca="true" t="shared" si="234" ref="J361:J370">+K361+L361</f>
        <v>13000</v>
      </c>
      <c r="K361" s="195">
        <v>13000</v>
      </c>
      <c r="L361" s="210"/>
      <c r="M361" s="205">
        <f aca="true" t="shared" si="235" ref="M361:M368">+N361+O361</f>
        <v>16670</v>
      </c>
      <c r="N361" s="195">
        <v>16670</v>
      </c>
      <c r="O361" s="210"/>
      <c r="P361" s="177">
        <f aca="true" t="shared" si="236" ref="P361:P368">M361-J361</f>
        <v>3670</v>
      </c>
      <c r="Q361" s="177">
        <f aca="true" t="shared" si="237" ref="Q361:Q368">N361-K361</f>
        <v>3670</v>
      </c>
      <c r="R361" s="177">
        <f aca="true" t="shared" si="238" ref="R361:R368">O361-L361</f>
        <v>0</v>
      </c>
      <c r="S361" s="205">
        <f aca="true" t="shared" si="239" ref="S361:S368">+T361+U361</f>
        <v>13000</v>
      </c>
      <c r="T361" s="195">
        <v>13000</v>
      </c>
      <c r="U361" s="210"/>
      <c r="V361" s="205">
        <f aca="true" t="shared" si="240" ref="V361:V369">+W361+X361</f>
        <v>13000</v>
      </c>
      <c r="W361" s="195">
        <v>13000</v>
      </c>
      <c r="X361" s="210"/>
      <c r="Y361" s="187"/>
    </row>
    <row r="362" spans="1:25" ht="16.5" thickBot="1">
      <c r="A362" s="130"/>
      <c r="B362" s="141"/>
      <c r="C362" s="131"/>
      <c r="D362" s="132"/>
      <c r="E362" s="362"/>
      <c r="F362" s="173">
        <v>4112</v>
      </c>
      <c r="G362" s="205">
        <f t="shared" si="233"/>
        <v>275</v>
      </c>
      <c r="H362" s="195">
        <v>275</v>
      </c>
      <c r="I362" s="210"/>
      <c r="J362" s="205">
        <f t="shared" si="234"/>
        <v>300</v>
      </c>
      <c r="K362" s="195">
        <v>300</v>
      </c>
      <c r="L362" s="210"/>
      <c r="M362" s="205">
        <f t="shared" si="235"/>
        <v>500</v>
      </c>
      <c r="N362" s="195">
        <v>500</v>
      </c>
      <c r="O362" s="210"/>
      <c r="P362" s="177">
        <f t="shared" si="236"/>
        <v>200</v>
      </c>
      <c r="Q362" s="177">
        <f t="shared" si="237"/>
        <v>200</v>
      </c>
      <c r="R362" s="177">
        <f t="shared" si="238"/>
        <v>0</v>
      </c>
      <c r="S362" s="205">
        <f t="shared" si="239"/>
        <v>300</v>
      </c>
      <c r="T362" s="195">
        <v>300</v>
      </c>
      <c r="U362" s="210"/>
      <c r="V362" s="205">
        <f t="shared" si="240"/>
        <v>300</v>
      </c>
      <c r="W362" s="195">
        <v>300</v>
      </c>
      <c r="X362" s="210"/>
      <c r="Y362" s="187"/>
    </row>
    <row r="363" spans="1:25" ht="16.5" thickBot="1">
      <c r="A363" s="130"/>
      <c r="B363" s="141"/>
      <c r="C363" s="131"/>
      <c r="D363" s="132"/>
      <c r="E363" s="362"/>
      <c r="F363" s="173">
        <v>4212</v>
      </c>
      <c r="G363" s="205">
        <f t="shared" si="233"/>
        <v>188.5</v>
      </c>
      <c r="H363" s="195">
        <v>188.5</v>
      </c>
      <c r="I363" s="210"/>
      <c r="J363" s="205">
        <f t="shared" si="234"/>
        <v>300</v>
      </c>
      <c r="K363" s="195">
        <v>300</v>
      </c>
      <c r="L363" s="210"/>
      <c r="M363" s="205">
        <f t="shared" si="235"/>
        <v>300</v>
      </c>
      <c r="N363" s="195">
        <v>300</v>
      </c>
      <c r="O363" s="210"/>
      <c r="P363" s="177">
        <f t="shared" si="236"/>
        <v>0</v>
      </c>
      <c r="Q363" s="177">
        <f t="shared" si="237"/>
        <v>0</v>
      </c>
      <c r="R363" s="177">
        <f t="shared" si="238"/>
        <v>0</v>
      </c>
      <c r="S363" s="205">
        <f t="shared" si="239"/>
        <v>300</v>
      </c>
      <c r="T363" s="195">
        <v>300</v>
      </c>
      <c r="U363" s="210"/>
      <c r="V363" s="205">
        <f t="shared" si="240"/>
        <v>300</v>
      </c>
      <c r="W363" s="195">
        <v>300</v>
      </c>
      <c r="X363" s="210"/>
      <c r="Y363" s="187"/>
    </row>
    <row r="364" spans="1:25" ht="16.5" thickBot="1">
      <c r="A364" s="130"/>
      <c r="B364" s="141"/>
      <c r="C364" s="131"/>
      <c r="D364" s="132"/>
      <c r="E364" s="362"/>
      <c r="F364" s="173">
        <v>4214</v>
      </c>
      <c r="G364" s="205">
        <f t="shared" si="233"/>
        <v>72</v>
      </c>
      <c r="H364" s="195">
        <v>72</v>
      </c>
      <c r="I364" s="210"/>
      <c r="J364" s="205">
        <f t="shared" si="234"/>
        <v>72</v>
      </c>
      <c r="K364" s="195">
        <v>72</v>
      </c>
      <c r="L364" s="210"/>
      <c r="M364" s="205">
        <f t="shared" si="235"/>
        <v>72</v>
      </c>
      <c r="N364" s="195">
        <v>72</v>
      </c>
      <c r="O364" s="210"/>
      <c r="P364" s="177">
        <f t="shared" si="236"/>
        <v>0</v>
      </c>
      <c r="Q364" s="177">
        <f t="shared" si="237"/>
        <v>0</v>
      </c>
      <c r="R364" s="177">
        <f t="shared" si="238"/>
        <v>0</v>
      </c>
      <c r="S364" s="205">
        <f t="shared" si="239"/>
        <v>72</v>
      </c>
      <c r="T364" s="195">
        <v>72</v>
      </c>
      <c r="U364" s="210"/>
      <c r="V364" s="205">
        <f t="shared" si="240"/>
        <v>72</v>
      </c>
      <c r="W364" s="195">
        <v>72</v>
      </c>
      <c r="X364" s="210"/>
      <c r="Y364" s="187"/>
    </row>
    <row r="365" spans="1:25" ht="16.5" thickBot="1">
      <c r="A365" s="130"/>
      <c r="B365" s="141"/>
      <c r="C365" s="131"/>
      <c r="D365" s="132"/>
      <c r="E365" s="362"/>
      <c r="F365" s="173">
        <v>4234</v>
      </c>
      <c r="G365" s="205">
        <f t="shared" si="233"/>
        <v>24.2</v>
      </c>
      <c r="H365" s="195">
        <v>24.2</v>
      </c>
      <c r="I365" s="210"/>
      <c r="J365" s="205">
        <f t="shared" si="234"/>
        <v>50</v>
      </c>
      <c r="K365" s="195">
        <v>50</v>
      </c>
      <c r="L365" s="210"/>
      <c r="M365" s="205">
        <f t="shared" si="235"/>
        <v>27</v>
      </c>
      <c r="N365" s="195">
        <v>27</v>
      </c>
      <c r="O365" s="210"/>
      <c r="P365" s="177">
        <f t="shared" si="236"/>
        <v>-23</v>
      </c>
      <c r="Q365" s="177">
        <f t="shared" si="237"/>
        <v>-23</v>
      </c>
      <c r="R365" s="177">
        <f t="shared" si="238"/>
        <v>0</v>
      </c>
      <c r="S365" s="205">
        <f t="shared" si="239"/>
        <v>50</v>
      </c>
      <c r="T365" s="195">
        <v>50</v>
      </c>
      <c r="U365" s="210"/>
      <c r="V365" s="205">
        <f t="shared" si="240"/>
        <v>50</v>
      </c>
      <c r="W365" s="195">
        <v>50</v>
      </c>
      <c r="X365" s="210"/>
      <c r="Y365" s="187"/>
    </row>
    <row r="366" spans="1:25" ht="16.5" thickBot="1">
      <c r="A366" s="130"/>
      <c r="B366" s="141"/>
      <c r="C366" s="131"/>
      <c r="D366" s="132"/>
      <c r="E366" s="362"/>
      <c r="F366" s="173">
        <v>4239</v>
      </c>
      <c r="G366" s="205">
        <f t="shared" si="233"/>
        <v>0</v>
      </c>
      <c r="H366" s="195"/>
      <c r="I366" s="210"/>
      <c r="J366" s="205">
        <f t="shared" si="234"/>
        <v>100</v>
      </c>
      <c r="K366" s="195">
        <v>100</v>
      </c>
      <c r="L366" s="210"/>
      <c r="M366" s="205">
        <f t="shared" si="235"/>
        <v>0</v>
      </c>
      <c r="N366" s="195">
        <v>0</v>
      </c>
      <c r="O366" s="210"/>
      <c r="P366" s="177">
        <f t="shared" si="236"/>
        <v>-100</v>
      </c>
      <c r="Q366" s="177">
        <f t="shared" si="237"/>
        <v>-100</v>
      </c>
      <c r="R366" s="177">
        <f t="shared" si="238"/>
        <v>0</v>
      </c>
      <c r="S366" s="205">
        <f t="shared" si="239"/>
        <v>100</v>
      </c>
      <c r="T366" s="195">
        <v>100</v>
      </c>
      <c r="U366" s="210"/>
      <c r="V366" s="205">
        <f t="shared" si="240"/>
        <v>100</v>
      </c>
      <c r="W366" s="195">
        <v>100</v>
      </c>
      <c r="X366" s="210"/>
      <c r="Y366" s="187"/>
    </row>
    <row r="367" spans="1:25" ht="16.5" thickBot="1">
      <c r="A367" s="130"/>
      <c r="B367" s="141"/>
      <c r="C367" s="131"/>
      <c r="D367" s="132"/>
      <c r="E367" s="362"/>
      <c r="F367" s="173">
        <v>4261</v>
      </c>
      <c r="G367" s="205">
        <f t="shared" si="233"/>
        <v>70</v>
      </c>
      <c r="H367" s="195">
        <v>70</v>
      </c>
      <c r="I367" s="210"/>
      <c r="J367" s="205">
        <f t="shared" si="234"/>
        <v>70</v>
      </c>
      <c r="K367" s="195">
        <v>70</v>
      </c>
      <c r="L367" s="210"/>
      <c r="M367" s="205">
        <f t="shared" si="235"/>
        <v>70</v>
      </c>
      <c r="N367" s="195">
        <v>70</v>
      </c>
      <c r="O367" s="210"/>
      <c r="P367" s="177">
        <f t="shared" si="236"/>
        <v>0</v>
      </c>
      <c r="Q367" s="177">
        <f t="shared" si="237"/>
        <v>0</v>
      </c>
      <c r="R367" s="177">
        <f t="shared" si="238"/>
        <v>0</v>
      </c>
      <c r="S367" s="205">
        <f t="shared" si="239"/>
        <v>70</v>
      </c>
      <c r="T367" s="195">
        <v>70</v>
      </c>
      <c r="U367" s="210"/>
      <c r="V367" s="205">
        <f t="shared" si="240"/>
        <v>70</v>
      </c>
      <c r="W367" s="195">
        <v>70</v>
      </c>
      <c r="X367" s="210"/>
      <c r="Y367" s="187"/>
    </row>
    <row r="368" spans="1:25" ht="16.5" thickBot="1">
      <c r="A368" s="130"/>
      <c r="B368" s="141"/>
      <c r="C368" s="131"/>
      <c r="D368" s="132"/>
      <c r="E368" s="362"/>
      <c r="F368" s="173">
        <v>4269</v>
      </c>
      <c r="G368" s="205">
        <f t="shared" si="233"/>
        <v>50</v>
      </c>
      <c r="H368" s="195">
        <v>50</v>
      </c>
      <c r="I368" s="210"/>
      <c r="J368" s="205">
        <f t="shared" si="234"/>
        <v>200</v>
      </c>
      <c r="K368" s="195">
        <v>200</v>
      </c>
      <c r="L368" s="210"/>
      <c r="M368" s="205">
        <f t="shared" si="235"/>
        <v>106</v>
      </c>
      <c r="N368" s="195">
        <v>106</v>
      </c>
      <c r="O368" s="210"/>
      <c r="P368" s="177">
        <f t="shared" si="236"/>
        <v>-94</v>
      </c>
      <c r="Q368" s="177">
        <f t="shared" si="237"/>
        <v>-94</v>
      </c>
      <c r="R368" s="177">
        <f t="shared" si="238"/>
        <v>0</v>
      </c>
      <c r="S368" s="205">
        <f t="shared" si="239"/>
        <v>200</v>
      </c>
      <c r="T368" s="195">
        <v>200</v>
      </c>
      <c r="U368" s="210"/>
      <c r="V368" s="205">
        <f t="shared" si="240"/>
        <v>200</v>
      </c>
      <c r="W368" s="195">
        <v>200</v>
      </c>
      <c r="X368" s="210"/>
      <c r="Y368" s="187"/>
    </row>
    <row r="369" spans="1:25" ht="21.75" thickBot="1">
      <c r="A369" s="130"/>
      <c r="B369" s="141"/>
      <c r="C369" s="131"/>
      <c r="D369" s="132"/>
      <c r="E369" s="228" t="s">
        <v>908</v>
      </c>
      <c r="F369" s="173">
        <v>5129</v>
      </c>
      <c r="G369" s="205">
        <f>SUM(H369:I369)</f>
        <v>0</v>
      </c>
      <c r="H369" s="185"/>
      <c r="I369" s="186"/>
      <c r="J369" s="205">
        <f t="shared" si="234"/>
        <v>65</v>
      </c>
      <c r="K369" s="185"/>
      <c r="L369" s="186">
        <v>65</v>
      </c>
      <c r="M369" s="205">
        <f>SUM(N369:O369)</f>
        <v>65</v>
      </c>
      <c r="N369" s="185"/>
      <c r="O369" s="186">
        <v>65</v>
      </c>
      <c r="P369" s="177">
        <f aca="true" t="shared" si="241" ref="P369:R371">M369-J369</f>
        <v>0</v>
      </c>
      <c r="Q369" s="177">
        <f t="shared" si="241"/>
        <v>0</v>
      </c>
      <c r="R369" s="177">
        <f t="shared" si="241"/>
        <v>0</v>
      </c>
      <c r="S369" s="205">
        <f>SUM(T369:U369)</f>
        <v>0</v>
      </c>
      <c r="T369" s="185"/>
      <c r="U369" s="186"/>
      <c r="V369" s="205">
        <f t="shared" si="240"/>
        <v>0</v>
      </c>
      <c r="W369" s="185"/>
      <c r="X369" s="186"/>
      <c r="Y369" s="187"/>
    </row>
    <row r="370" spans="1:25" ht="16.5" thickBot="1">
      <c r="A370" s="130">
        <v>2822</v>
      </c>
      <c r="B370" s="141" t="s">
        <v>225</v>
      </c>
      <c r="C370" s="131">
        <v>2</v>
      </c>
      <c r="D370" s="132">
        <v>2</v>
      </c>
      <c r="E370" s="182" t="s">
        <v>229</v>
      </c>
      <c r="F370" s="183"/>
      <c r="G370" s="205">
        <f>SUM(H370:I370)</f>
        <v>0</v>
      </c>
      <c r="H370" s="185"/>
      <c r="I370" s="208"/>
      <c r="J370" s="205">
        <f t="shared" si="234"/>
        <v>0</v>
      </c>
      <c r="K370" s="185"/>
      <c r="L370" s="208"/>
      <c r="M370" s="205">
        <f>SUM(N370:O370)</f>
        <v>0</v>
      </c>
      <c r="N370" s="185"/>
      <c r="O370" s="208"/>
      <c r="P370" s="177">
        <f t="shared" si="241"/>
        <v>0</v>
      </c>
      <c r="Q370" s="177">
        <f t="shared" si="241"/>
        <v>0</v>
      </c>
      <c r="R370" s="177">
        <f t="shared" si="241"/>
        <v>0</v>
      </c>
      <c r="S370" s="205">
        <f>SUM(T370:U370)</f>
        <v>0</v>
      </c>
      <c r="T370" s="185"/>
      <c r="U370" s="208"/>
      <c r="V370" s="205">
        <f>SUM(W370:X370)</f>
        <v>0</v>
      </c>
      <c r="W370" s="185"/>
      <c r="X370" s="208"/>
      <c r="Y370" s="187"/>
    </row>
    <row r="371" spans="1:25" ht="24" customHeight="1" thickBot="1">
      <c r="A371" s="130">
        <v>2823</v>
      </c>
      <c r="B371" s="141" t="s">
        <v>225</v>
      </c>
      <c r="C371" s="131">
        <v>2</v>
      </c>
      <c r="D371" s="132">
        <v>3</v>
      </c>
      <c r="E371" s="182" t="s">
        <v>230</v>
      </c>
      <c r="F371" s="183"/>
      <c r="G371" s="205">
        <f>+H371+I371</f>
        <v>14942.4</v>
      </c>
      <c r="H371" s="233">
        <f>SUM(H372:H380)</f>
        <v>14731.5</v>
      </c>
      <c r="I371" s="234">
        <f>SUM(I381:I383)</f>
        <v>210.9</v>
      </c>
      <c r="J371" s="205">
        <f>SUM(K371:L371)</f>
        <v>23642</v>
      </c>
      <c r="K371" s="233">
        <f>SUM(K372:K380)</f>
        <v>19642</v>
      </c>
      <c r="L371" s="234">
        <f>SUM(L381:L383)</f>
        <v>4000</v>
      </c>
      <c r="M371" s="205">
        <f>SUM(N371:O371)</f>
        <v>36461</v>
      </c>
      <c r="N371" s="233">
        <f>SUM(N372:N380)</f>
        <v>35461</v>
      </c>
      <c r="O371" s="234">
        <f>SUM(O381:O383)</f>
        <v>1000</v>
      </c>
      <c r="P371" s="177">
        <f t="shared" si="241"/>
        <v>12819</v>
      </c>
      <c r="Q371" s="177">
        <f t="shared" si="241"/>
        <v>15819</v>
      </c>
      <c r="R371" s="177">
        <f t="shared" si="241"/>
        <v>-3000</v>
      </c>
      <c r="S371" s="205">
        <f>SUM(T371:U371)</f>
        <v>23642</v>
      </c>
      <c r="T371" s="233">
        <f>SUM(T372:T380)</f>
        <v>19642</v>
      </c>
      <c r="U371" s="234">
        <f>SUM(U381:U383)</f>
        <v>4000</v>
      </c>
      <c r="V371" s="205">
        <f>SUM(W371:X371)</f>
        <v>23642</v>
      </c>
      <c r="W371" s="233">
        <f>SUM(W372:W380)</f>
        <v>19642</v>
      </c>
      <c r="X371" s="234">
        <f>SUM(X381:X383)</f>
        <v>4000</v>
      </c>
      <c r="Y371" s="187"/>
    </row>
    <row r="372" spans="1:25" ht="16.5" thickBot="1">
      <c r="A372" s="130"/>
      <c r="B372" s="141"/>
      <c r="C372" s="131"/>
      <c r="D372" s="132"/>
      <c r="E372" s="182"/>
      <c r="F372" s="183">
        <v>4111</v>
      </c>
      <c r="G372" s="205">
        <f aca="true" t="shared" si="242" ref="G372:G383">+H372+I372</f>
        <v>13549.6</v>
      </c>
      <c r="H372" s="363">
        <v>13549.6</v>
      </c>
      <c r="I372" s="364"/>
      <c r="J372" s="205">
        <f aca="true" t="shared" si="243" ref="J372:J384">SUM(K372:L372)</f>
        <v>17000</v>
      </c>
      <c r="K372" s="363">
        <v>17000</v>
      </c>
      <c r="L372" s="364"/>
      <c r="M372" s="205">
        <f aca="true" t="shared" si="244" ref="M372:M390">SUM(N372:O372)</f>
        <v>32115</v>
      </c>
      <c r="N372" s="363">
        <v>32115</v>
      </c>
      <c r="O372" s="364"/>
      <c r="P372" s="177">
        <f aca="true" t="shared" si="245" ref="P372:P382">M372-J372</f>
        <v>15115</v>
      </c>
      <c r="Q372" s="177">
        <f aca="true" t="shared" si="246" ref="Q372:Q382">N372-K372</f>
        <v>15115</v>
      </c>
      <c r="R372" s="177">
        <f aca="true" t="shared" si="247" ref="R372:R382">O372-L372</f>
        <v>0</v>
      </c>
      <c r="S372" s="205">
        <f aca="true" t="shared" si="248" ref="S372:S383">SUM(T372:U372)</f>
        <v>17000</v>
      </c>
      <c r="T372" s="363">
        <v>17000</v>
      </c>
      <c r="U372" s="364"/>
      <c r="V372" s="205">
        <f aca="true" t="shared" si="249" ref="V372:V389">SUM(W372:X372)</f>
        <v>17000</v>
      </c>
      <c r="W372" s="363">
        <v>17000</v>
      </c>
      <c r="X372" s="364"/>
      <c r="Y372" s="187"/>
    </row>
    <row r="373" spans="1:25" ht="16.5" thickBot="1">
      <c r="A373" s="130"/>
      <c r="B373" s="141"/>
      <c r="C373" s="131"/>
      <c r="D373" s="132"/>
      <c r="E373" s="182"/>
      <c r="F373" s="183">
        <v>4112</v>
      </c>
      <c r="G373" s="205">
        <f t="shared" si="242"/>
        <v>300</v>
      </c>
      <c r="H373" s="363">
        <v>300</v>
      </c>
      <c r="I373" s="364"/>
      <c r="J373" s="205">
        <f t="shared" si="243"/>
        <v>300</v>
      </c>
      <c r="K373" s="363">
        <v>300</v>
      </c>
      <c r="L373" s="364"/>
      <c r="M373" s="205">
        <f t="shared" si="244"/>
        <v>500</v>
      </c>
      <c r="N373" s="363">
        <v>500</v>
      </c>
      <c r="O373" s="364"/>
      <c r="P373" s="177">
        <f t="shared" si="245"/>
        <v>200</v>
      </c>
      <c r="Q373" s="177">
        <f t="shared" si="246"/>
        <v>200</v>
      </c>
      <c r="R373" s="177">
        <f t="shared" si="247"/>
        <v>0</v>
      </c>
      <c r="S373" s="205">
        <f t="shared" si="248"/>
        <v>300</v>
      </c>
      <c r="T373" s="363">
        <v>300</v>
      </c>
      <c r="U373" s="364"/>
      <c r="V373" s="205">
        <f t="shared" si="249"/>
        <v>300</v>
      </c>
      <c r="W373" s="363">
        <v>300</v>
      </c>
      <c r="X373" s="364"/>
      <c r="Y373" s="187"/>
    </row>
    <row r="374" spans="1:25" ht="16.5" thickBot="1">
      <c r="A374" s="130"/>
      <c r="B374" s="141"/>
      <c r="C374" s="131"/>
      <c r="D374" s="132"/>
      <c r="E374" s="182"/>
      <c r="F374" s="183">
        <v>4212</v>
      </c>
      <c r="G374" s="205">
        <f t="shared" si="242"/>
        <v>394.9</v>
      </c>
      <c r="H374" s="363">
        <v>394.9</v>
      </c>
      <c r="I374" s="364"/>
      <c r="J374" s="205">
        <f t="shared" si="243"/>
        <v>400</v>
      </c>
      <c r="K374" s="363">
        <v>400</v>
      </c>
      <c r="L374" s="364"/>
      <c r="M374" s="205">
        <f t="shared" si="244"/>
        <v>500</v>
      </c>
      <c r="N374" s="363">
        <v>500</v>
      </c>
      <c r="O374" s="364"/>
      <c r="P374" s="177">
        <f t="shared" si="245"/>
        <v>100</v>
      </c>
      <c r="Q374" s="177">
        <f t="shared" si="246"/>
        <v>100</v>
      </c>
      <c r="R374" s="177">
        <f t="shared" si="247"/>
        <v>0</v>
      </c>
      <c r="S374" s="205">
        <f t="shared" si="248"/>
        <v>400</v>
      </c>
      <c r="T374" s="363">
        <v>400</v>
      </c>
      <c r="U374" s="364"/>
      <c r="V374" s="205">
        <f t="shared" si="249"/>
        <v>400</v>
      </c>
      <c r="W374" s="363">
        <v>400</v>
      </c>
      <c r="X374" s="364"/>
      <c r="Y374" s="187"/>
    </row>
    <row r="375" spans="1:25" ht="16.5" thickBot="1">
      <c r="A375" s="130"/>
      <c r="B375" s="141"/>
      <c r="C375" s="131"/>
      <c r="D375" s="132"/>
      <c r="E375" s="182"/>
      <c r="F375" s="183">
        <v>4214</v>
      </c>
      <c r="G375" s="205">
        <f t="shared" si="242"/>
        <v>0</v>
      </c>
      <c r="H375" s="363"/>
      <c r="I375" s="364"/>
      <c r="J375" s="205">
        <f t="shared" si="243"/>
        <v>72</v>
      </c>
      <c r="K375" s="363">
        <v>72</v>
      </c>
      <c r="L375" s="364"/>
      <c r="M375" s="205">
        <f t="shared" si="244"/>
        <v>120</v>
      </c>
      <c r="N375" s="363">
        <v>120</v>
      </c>
      <c r="O375" s="364"/>
      <c r="P375" s="177">
        <f>M375-J375</f>
        <v>48</v>
      </c>
      <c r="Q375" s="177">
        <f>N375-K375</f>
        <v>48</v>
      </c>
      <c r="R375" s="177">
        <f>O375-L375</f>
        <v>0</v>
      </c>
      <c r="S375" s="205">
        <f t="shared" si="248"/>
        <v>72</v>
      </c>
      <c r="T375" s="363">
        <v>72</v>
      </c>
      <c r="U375" s="364"/>
      <c r="V375" s="205">
        <f t="shared" si="249"/>
        <v>72</v>
      </c>
      <c r="W375" s="363">
        <v>72</v>
      </c>
      <c r="X375" s="364"/>
      <c r="Y375" s="187"/>
    </row>
    <row r="376" spans="1:25" ht="16.5" thickBot="1">
      <c r="A376" s="130"/>
      <c r="B376" s="141"/>
      <c r="C376" s="131"/>
      <c r="D376" s="132"/>
      <c r="E376" s="182"/>
      <c r="F376" s="183">
        <v>4221</v>
      </c>
      <c r="G376" s="205">
        <f t="shared" si="242"/>
        <v>0</v>
      </c>
      <c r="H376" s="363"/>
      <c r="I376" s="364"/>
      <c r="J376" s="205">
        <f t="shared" si="243"/>
        <v>100</v>
      </c>
      <c r="K376" s="363">
        <v>100</v>
      </c>
      <c r="L376" s="364"/>
      <c r="M376" s="205">
        <f t="shared" si="244"/>
        <v>100</v>
      </c>
      <c r="N376" s="363">
        <v>100</v>
      </c>
      <c r="O376" s="364"/>
      <c r="P376" s="177">
        <f t="shared" si="245"/>
        <v>0</v>
      </c>
      <c r="Q376" s="177">
        <f t="shared" si="246"/>
        <v>0</v>
      </c>
      <c r="R376" s="177">
        <f t="shared" si="247"/>
        <v>0</v>
      </c>
      <c r="S376" s="205">
        <f t="shared" si="248"/>
        <v>100</v>
      </c>
      <c r="T376" s="363">
        <v>100</v>
      </c>
      <c r="U376" s="364"/>
      <c r="V376" s="205">
        <f t="shared" si="249"/>
        <v>100</v>
      </c>
      <c r="W376" s="363">
        <v>100</v>
      </c>
      <c r="X376" s="364"/>
      <c r="Y376" s="187"/>
    </row>
    <row r="377" spans="1:25" ht="16.5" thickBot="1">
      <c r="A377" s="130"/>
      <c r="B377" s="141"/>
      <c r="C377" s="131"/>
      <c r="D377" s="132"/>
      <c r="E377" s="182"/>
      <c r="F377" s="183">
        <v>4239</v>
      </c>
      <c r="G377" s="205">
        <f t="shared" si="242"/>
        <v>0</v>
      </c>
      <c r="H377" s="363"/>
      <c r="I377" s="364"/>
      <c r="J377" s="205">
        <f t="shared" si="243"/>
        <v>200</v>
      </c>
      <c r="K377" s="363">
        <v>200</v>
      </c>
      <c r="L377" s="364"/>
      <c r="M377" s="205">
        <f t="shared" si="244"/>
        <v>300</v>
      </c>
      <c r="N377" s="363">
        <v>300</v>
      </c>
      <c r="O377" s="364"/>
      <c r="P377" s="177">
        <f t="shared" si="245"/>
        <v>100</v>
      </c>
      <c r="Q377" s="177">
        <f t="shared" si="246"/>
        <v>100</v>
      </c>
      <c r="R377" s="177">
        <f t="shared" si="247"/>
        <v>0</v>
      </c>
      <c r="S377" s="205">
        <f t="shared" si="248"/>
        <v>200</v>
      </c>
      <c r="T377" s="363">
        <v>200</v>
      </c>
      <c r="U377" s="364"/>
      <c r="V377" s="205">
        <f t="shared" si="249"/>
        <v>200</v>
      </c>
      <c r="W377" s="363">
        <v>200</v>
      </c>
      <c r="X377" s="364"/>
      <c r="Y377" s="187"/>
    </row>
    <row r="378" spans="1:25" ht="16.5" thickBot="1">
      <c r="A378" s="130"/>
      <c r="B378" s="141"/>
      <c r="C378" s="131"/>
      <c r="D378" s="132"/>
      <c r="E378" s="182"/>
      <c r="F378" s="183">
        <v>4251</v>
      </c>
      <c r="G378" s="205">
        <f t="shared" si="242"/>
        <v>0</v>
      </c>
      <c r="H378" s="363"/>
      <c r="I378" s="364"/>
      <c r="J378" s="205">
        <f t="shared" si="243"/>
        <v>1000</v>
      </c>
      <c r="K378" s="363">
        <v>1000</v>
      </c>
      <c r="L378" s="364"/>
      <c r="M378" s="205">
        <f t="shared" si="244"/>
        <v>1000</v>
      </c>
      <c r="N378" s="363">
        <v>1000</v>
      </c>
      <c r="O378" s="364"/>
      <c r="P378" s="177">
        <f t="shared" si="245"/>
        <v>0</v>
      </c>
      <c r="Q378" s="177">
        <f t="shared" si="246"/>
        <v>0</v>
      </c>
      <c r="R378" s="177">
        <f t="shared" si="247"/>
        <v>0</v>
      </c>
      <c r="S378" s="205">
        <f t="shared" si="248"/>
        <v>1000</v>
      </c>
      <c r="T378" s="363">
        <v>1000</v>
      </c>
      <c r="U378" s="364"/>
      <c r="V378" s="205">
        <f t="shared" si="249"/>
        <v>1000</v>
      </c>
      <c r="W378" s="363">
        <v>1000</v>
      </c>
      <c r="X378" s="364"/>
      <c r="Y378" s="187"/>
    </row>
    <row r="379" spans="1:25" ht="16.5" thickBot="1">
      <c r="A379" s="130"/>
      <c r="B379" s="141"/>
      <c r="C379" s="131"/>
      <c r="D379" s="132"/>
      <c r="E379" s="182"/>
      <c r="F379" s="183">
        <v>4261</v>
      </c>
      <c r="G379" s="205">
        <f t="shared" si="242"/>
        <v>50</v>
      </c>
      <c r="H379" s="363">
        <v>50</v>
      </c>
      <c r="I379" s="364"/>
      <c r="J379" s="205">
        <f t="shared" si="243"/>
        <v>70</v>
      </c>
      <c r="K379" s="363">
        <v>70</v>
      </c>
      <c r="L379" s="364"/>
      <c r="M379" s="205">
        <f t="shared" si="244"/>
        <v>70</v>
      </c>
      <c r="N379" s="363">
        <v>70</v>
      </c>
      <c r="O379" s="364"/>
      <c r="P379" s="177">
        <f t="shared" si="245"/>
        <v>0</v>
      </c>
      <c r="Q379" s="177">
        <f t="shared" si="246"/>
        <v>0</v>
      </c>
      <c r="R379" s="177">
        <f t="shared" si="247"/>
        <v>0</v>
      </c>
      <c r="S379" s="205">
        <f t="shared" si="248"/>
        <v>70</v>
      </c>
      <c r="T379" s="363">
        <v>70</v>
      </c>
      <c r="U379" s="364"/>
      <c r="V379" s="205">
        <f t="shared" si="249"/>
        <v>70</v>
      </c>
      <c r="W379" s="363">
        <v>70</v>
      </c>
      <c r="X379" s="364"/>
      <c r="Y379" s="187"/>
    </row>
    <row r="380" spans="1:25" ht="16.5" thickBot="1">
      <c r="A380" s="130"/>
      <c r="B380" s="141"/>
      <c r="C380" s="131"/>
      <c r="D380" s="132"/>
      <c r="E380" s="182"/>
      <c r="F380" s="183">
        <v>4269</v>
      </c>
      <c r="G380" s="205">
        <f t="shared" si="242"/>
        <v>437</v>
      </c>
      <c r="H380" s="363">
        <v>437</v>
      </c>
      <c r="I380" s="364"/>
      <c r="J380" s="205">
        <f t="shared" si="243"/>
        <v>500</v>
      </c>
      <c r="K380" s="363">
        <v>500</v>
      </c>
      <c r="L380" s="364"/>
      <c r="M380" s="205">
        <f t="shared" si="244"/>
        <v>756</v>
      </c>
      <c r="N380" s="363">
        <v>756</v>
      </c>
      <c r="O380" s="364"/>
      <c r="P380" s="177">
        <f t="shared" si="245"/>
        <v>256</v>
      </c>
      <c r="Q380" s="177">
        <f t="shared" si="246"/>
        <v>256</v>
      </c>
      <c r="R380" s="177">
        <f t="shared" si="247"/>
        <v>0</v>
      </c>
      <c r="S380" s="205">
        <f t="shared" si="248"/>
        <v>500</v>
      </c>
      <c r="T380" s="363">
        <v>500</v>
      </c>
      <c r="U380" s="364"/>
      <c r="V380" s="205">
        <f t="shared" si="249"/>
        <v>500</v>
      </c>
      <c r="W380" s="363">
        <v>500</v>
      </c>
      <c r="X380" s="364"/>
      <c r="Y380" s="187"/>
    </row>
    <row r="381" spans="1:25" ht="16.5" thickBot="1">
      <c r="A381" s="130"/>
      <c r="B381" s="141"/>
      <c r="C381" s="131"/>
      <c r="D381" s="132"/>
      <c r="E381" s="182"/>
      <c r="F381" s="183">
        <v>5112</v>
      </c>
      <c r="G381" s="205">
        <f t="shared" si="242"/>
        <v>0</v>
      </c>
      <c r="H381" s="363"/>
      <c r="I381" s="364">
        <v>0</v>
      </c>
      <c r="J381" s="205">
        <f t="shared" si="243"/>
        <v>2000</v>
      </c>
      <c r="K381" s="363"/>
      <c r="L381" s="364">
        <v>2000</v>
      </c>
      <c r="M381" s="205">
        <f t="shared" si="244"/>
        <v>0</v>
      </c>
      <c r="N381" s="363"/>
      <c r="O381" s="364">
        <v>0</v>
      </c>
      <c r="P381" s="177">
        <f>M381-J381</f>
        <v>-2000</v>
      </c>
      <c r="Q381" s="177">
        <f>N381-K381</f>
        <v>0</v>
      </c>
      <c r="R381" s="177">
        <f>O381-L381</f>
        <v>-2000</v>
      </c>
      <c r="S381" s="205">
        <f t="shared" si="248"/>
        <v>2000</v>
      </c>
      <c r="T381" s="363"/>
      <c r="U381" s="364">
        <v>2000</v>
      </c>
      <c r="V381" s="205">
        <f t="shared" si="249"/>
        <v>2000</v>
      </c>
      <c r="W381" s="363"/>
      <c r="X381" s="364">
        <v>2000</v>
      </c>
      <c r="Y381" s="187"/>
    </row>
    <row r="382" spans="1:25" ht="16.5" thickBot="1">
      <c r="A382" s="130"/>
      <c r="B382" s="141"/>
      <c r="C382" s="131"/>
      <c r="D382" s="132"/>
      <c r="E382" s="182"/>
      <c r="F382" s="183">
        <v>5122</v>
      </c>
      <c r="G382" s="205">
        <f t="shared" si="242"/>
        <v>210.9</v>
      </c>
      <c r="H382" s="363"/>
      <c r="I382" s="364">
        <v>210.9</v>
      </c>
      <c r="J382" s="205">
        <f t="shared" si="243"/>
        <v>1500</v>
      </c>
      <c r="K382" s="363"/>
      <c r="L382" s="364">
        <v>1500</v>
      </c>
      <c r="M382" s="205">
        <f t="shared" si="244"/>
        <v>1000</v>
      </c>
      <c r="N382" s="363"/>
      <c r="O382" s="364">
        <v>1000</v>
      </c>
      <c r="P382" s="177">
        <f t="shared" si="245"/>
        <v>-500</v>
      </c>
      <c r="Q382" s="177">
        <f t="shared" si="246"/>
        <v>0</v>
      </c>
      <c r="R382" s="177">
        <f t="shared" si="247"/>
        <v>-500</v>
      </c>
      <c r="S382" s="205">
        <f t="shared" si="248"/>
        <v>1500</v>
      </c>
      <c r="T382" s="363"/>
      <c r="U382" s="364">
        <v>1500</v>
      </c>
      <c r="V382" s="205">
        <f t="shared" si="249"/>
        <v>1500</v>
      </c>
      <c r="W382" s="363"/>
      <c r="X382" s="364">
        <v>1500</v>
      </c>
      <c r="Y382" s="187"/>
    </row>
    <row r="383" spans="1:25" ht="16.5" thickBot="1">
      <c r="A383" s="130"/>
      <c r="B383" s="141"/>
      <c r="C383" s="131"/>
      <c r="D383" s="132"/>
      <c r="E383" s="182"/>
      <c r="F383" s="183">
        <v>5134</v>
      </c>
      <c r="G383" s="205">
        <f t="shared" si="242"/>
        <v>0</v>
      </c>
      <c r="H383" s="363"/>
      <c r="I383" s="364"/>
      <c r="J383" s="205">
        <f t="shared" si="243"/>
        <v>500</v>
      </c>
      <c r="K383" s="363"/>
      <c r="L383" s="364">
        <v>500</v>
      </c>
      <c r="M383" s="205">
        <f t="shared" si="244"/>
        <v>0</v>
      </c>
      <c r="N383" s="363"/>
      <c r="O383" s="364">
        <v>0</v>
      </c>
      <c r="P383" s="177">
        <f>M383-J383</f>
        <v>-500</v>
      </c>
      <c r="Q383" s="177">
        <f>N383-K383</f>
        <v>0</v>
      </c>
      <c r="R383" s="177">
        <f>O383-L383</f>
        <v>-500</v>
      </c>
      <c r="S383" s="205">
        <f t="shared" si="248"/>
        <v>500</v>
      </c>
      <c r="T383" s="363"/>
      <c r="U383" s="364">
        <v>500</v>
      </c>
      <c r="V383" s="205">
        <f t="shared" si="249"/>
        <v>500</v>
      </c>
      <c r="W383" s="363"/>
      <c r="X383" s="364">
        <v>500</v>
      </c>
      <c r="Y383" s="187"/>
    </row>
    <row r="384" spans="1:25" ht="16.5" thickBot="1">
      <c r="A384" s="130">
        <v>2824</v>
      </c>
      <c r="B384" s="141" t="s">
        <v>225</v>
      </c>
      <c r="C384" s="131">
        <v>2</v>
      </c>
      <c r="D384" s="132">
        <v>4</v>
      </c>
      <c r="E384" s="182" t="s">
        <v>231</v>
      </c>
      <c r="F384" s="183"/>
      <c r="G384" s="205">
        <f aca="true" t="shared" si="250" ref="G384:G400">SUM(H384:I384)</f>
        <v>10544.8</v>
      </c>
      <c r="H384" s="185">
        <f>SUM(H385:H387)</f>
        <v>10065.9</v>
      </c>
      <c r="I384" s="208">
        <f>SUM(I388:I389)</f>
        <v>478.9</v>
      </c>
      <c r="J384" s="205">
        <f t="shared" si="243"/>
        <v>14800</v>
      </c>
      <c r="K384" s="185">
        <f>SUM(K385:K387)</f>
        <v>10300</v>
      </c>
      <c r="L384" s="208">
        <f>SUM(L388:L389)</f>
        <v>4500</v>
      </c>
      <c r="M384" s="205">
        <f t="shared" si="244"/>
        <v>7950</v>
      </c>
      <c r="N384" s="185">
        <f>SUM(N385:N387)</f>
        <v>7950</v>
      </c>
      <c r="O384" s="208">
        <f>SUM(O388:O389)</f>
        <v>0</v>
      </c>
      <c r="P384" s="177">
        <f aca="true" t="shared" si="251" ref="P384:R392">M384-J384</f>
        <v>-6850</v>
      </c>
      <c r="Q384" s="177">
        <f t="shared" si="251"/>
        <v>-2350</v>
      </c>
      <c r="R384" s="177">
        <f t="shared" si="251"/>
        <v>-4500</v>
      </c>
      <c r="S384" s="205">
        <f aca="true" t="shared" si="252" ref="S384:S400">SUM(T384:U384)</f>
        <v>14800</v>
      </c>
      <c r="T384" s="185">
        <f>SUM(T385:T387)</f>
        <v>10300</v>
      </c>
      <c r="U384" s="208">
        <f>SUM(U388:U389)</f>
        <v>4500</v>
      </c>
      <c r="V384" s="205">
        <f t="shared" si="249"/>
        <v>14800</v>
      </c>
      <c r="W384" s="185">
        <f>SUM(W385:W387)</f>
        <v>10300</v>
      </c>
      <c r="X384" s="208">
        <f>SUM(X388:X389)</f>
        <v>4500</v>
      </c>
      <c r="Y384" s="187"/>
    </row>
    <row r="385" spans="1:25" ht="16.5" thickBot="1">
      <c r="A385" s="130"/>
      <c r="B385" s="141"/>
      <c r="C385" s="131"/>
      <c r="D385" s="132"/>
      <c r="E385" s="221" t="s">
        <v>913</v>
      </c>
      <c r="F385" s="223" t="s">
        <v>263</v>
      </c>
      <c r="G385" s="205">
        <f t="shared" si="250"/>
        <v>380</v>
      </c>
      <c r="H385" s="185">
        <v>380</v>
      </c>
      <c r="I385" s="186"/>
      <c r="J385" s="205">
        <f aca="true" t="shared" si="253" ref="J385:J400">SUM(K385:L385)</f>
        <v>300</v>
      </c>
      <c r="K385" s="185">
        <v>300</v>
      </c>
      <c r="L385" s="186"/>
      <c r="M385" s="205">
        <f t="shared" si="244"/>
        <v>1350</v>
      </c>
      <c r="N385" s="185">
        <v>1350</v>
      </c>
      <c r="O385" s="186"/>
      <c r="P385" s="177">
        <f t="shared" si="251"/>
        <v>1050</v>
      </c>
      <c r="Q385" s="177">
        <f t="shared" si="251"/>
        <v>1050</v>
      </c>
      <c r="R385" s="177">
        <f t="shared" si="251"/>
        <v>0</v>
      </c>
      <c r="S385" s="205">
        <f t="shared" si="252"/>
        <v>300</v>
      </c>
      <c r="T385" s="185">
        <v>300</v>
      </c>
      <c r="U385" s="186"/>
      <c r="V385" s="205">
        <f t="shared" si="249"/>
        <v>300</v>
      </c>
      <c r="W385" s="185">
        <v>300</v>
      </c>
      <c r="X385" s="186"/>
      <c r="Y385" s="187"/>
    </row>
    <row r="386" spans="1:25" ht="16.5" thickBot="1">
      <c r="A386" s="130"/>
      <c r="B386" s="141"/>
      <c r="C386" s="131"/>
      <c r="D386" s="132"/>
      <c r="E386" s="221"/>
      <c r="F386" s="223" t="s">
        <v>265</v>
      </c>
      <c r="G386" s="205">
        <f t="shared" si="250"/>
        <v>6677.7</v>
      </c>
      <c r="H386" s="185">
        <v>6677.7</v>
      </c>
      <c r="I386" s="186"/>
      <c r="J386" s="205">
        <f t="shared" si="253"/>
        <v>5000</v>
      </c>
      <c r="K386" s="185">
        <v>5000</v>
      </c>
      <c r="L386" s="186"/>
      <c r="M386" s="205">
        <f t="shared" si="244"/>
        <v>3000</v>
      </c>
      <c r="N386" s="185">
        <v>3000</v>
      </c>
      <c r="O386" s="186"/>
      <c r="P386" s="177">
        <f t="shared" si="251"/>
        <v>-2000</v>
      </c>
      <c r="Q386" s="177">
        <f t="shared" si="251"/>
        <v>-2000</v>
      </c>
      <c r="R386" s="177">
        <f t="shared" si="251"/>
        <v>0</v>
      </c>
      <c r="S386" s="205">
        <f t="shared" si="252"/>
        <v>5000</v>
      </c>
      <c r="T386" s="185">
        <v>5000</v>
      </c>
      <c r="U386" s="186"/>
      <c r="V386" s="205">
        <f t="shared" si="249"/>
        <v>5000</v>
      </c>
      <c r="W386" s="185">
        <v>5000</v>
      </c>
      <c r="X386" s="186"/>
      <c r="Y386" s="187"/>
    </row>
    <row r="387" spans="1:25" ht="16.5" thickBot="1">
      <c r="A387" s="130"/>
      <c r="B387" s="141"/>
      <c r="C387" s="131"/>
      <c r="D387" s="132"/>
      <c r="E387" s="221" t="s">
        <v>912</v>
      </c>
      <c r="F387" s="223" t="s">
        <v>270</v>
      </c>
      <c r="G387" s="205">
        <f t="shared" si="250"/>
        <v>3008.2</v>
      </c>
      <c r="H387" s="185">
        <v>3008.2</v>
      </c>
      <c r="I387" s="186"/>
      <c r="J387" s="205">
        <f t="shared" si="253"/>
        <v>5000</v>
      </c>
      <c r="K387" s="185">
        <v>5000</v>
      </c>
      <c r="L387" s="186"/>
      <c r="M387" s="205">
        <f t="shared" si="244"/>
        <v>3600</v>
      </c>
      <c r="N387" s="185">
        <v>3600</v>
      </c>
      <c r="O387" s="186"/>
      <c r="P387" s="177">
        <f t="shared" si="251"/>
        <v>-1400</v>
      </c>
      <c r="Q387" s="177">
        <f t="shared" si="251"/>
        <v>-1400</v>
      </c>
      <c r="R387" s="177">
        <f t="shared" si="251"/>
        <v>0</v>
      </c>
      <c r="S387" s="205">
        <f t="shared" si="252"/>
        <v>5000</v>
      </c>
      <c r="T387" s="185">
        <v>5000</v>
      </c>
      <c r="U387" s="186"/>
      <c r="V387" s="205">
        <f t="shared" si="249"/>
        <v>5000</v>
      </c>
      <c r="W387" s="185">
        <v>5000</v>
      </c>
      <c r="X387" s="186"/>
      <c r="Y387" s="187"/>
    </row>
    <row r="388" spans="1:25" ht="16.5" thickBot="1">
      <c r="A388" s="130"/>
      <c r="B388" s="141"/>
      <c r="C388" s="131"/>
      <c r="D388" s="132"/>
      <c r="E388" s="361"/>
      <c r="F388" s="223" t="s">
        <v>288</v>
      </c>
      <c r="G388" s="205">
        <f t="shared" si="250"/>
        <v>0</v>
      </c>
      <c r="H388" s="185"/>
      <c r="I388" s="186"/>
      <c r="J388" s="205">
        <f t="shared" si="253"/>
        <v>4000</v>
      </c>
      <c r="K388" s="185"/>
      <c r="L388" s="186">
        <v>4000</v>
      </c>
      <c r="M388" s="205">
        <f t="shared" si="244"/>
        <v>0</v>
      </c>
      <c r="N388" s="185"/>
      <c r="O388" s="186">
        <v>0</v>
      </c>
      <c r="P388" s="177">
        <f>M388-J388</f>
        <v>-4000</v>
      </c>
      <c r="Q388" s="177">
        <f>N388-K388</f>
        <v>0</v>
      </c>
      <c r="R388" s="177">
        <f>O388-L388</f>
        <v>-4000</v>
      </c>
      <c r="S388" s="205">
        <f t="shared" si="252"/>
        <v>4000</v>
      </c>
      <c r="T388" s="185"/>
      <c r="U388" s="186">
        <v>4000</v>
      </c>
      <c r="V388" s="205">
        <f t="shared" si="249"/>
        <v>4000</v>
      </c>
      <c r="W388" s="185"/>
      <c r="X388" s="186">
        <v>4000</v>
      </c>
      <c r="Y388" s="187"/>
    </row>
    <row r="389" spans="1:25" ht="16.5" thickBot="1">
      <c r="A389" s="130"/>
      <c r="B389" s="141"/>
      <c r="C389" s="131"/>
      <c r="D389" s="132"/>
      <c r="E389" s="361"/>
      <c r="F389" s="223" t="s">
        <v>293</v>
      </c>
      <c r="G389" s="205">
        <f t="shared" si="250"/>
        <v>478.9</v>
      </c>
      <c r="H389" s="185"/>
      <c r="I389" s="186">
        <v>478.9</v>
      </c>
      <c r="J389" s="205">
        <f t="shared" si="253"/>
        <v>500</v>
      </c>
      <c r="K389" s="185"/>
      <c r="L389" s="186">
        <v>500</v>
      </c>
      <c r="M389" s="205">
        <f t="shared" si="244"/>
        <v>0</v>
      </c>
      <c r="N389" s="185"/>
      <c r="O389" s="186">
        <v>0</v>
      </c>
      <c r="P389" s="177">
        <f t="shared" si="251"/>
        <v>-500</v>
      </c>
      <c r="Q389" s="177">
        <f t="shared" si="251"/>
        <v>0</v>
      </c>
      <c r="R389" s="177">
        <f t="shared" si="251"/>
        <v>-500</v>
      </c>
      <c r="S389" s="205">
        <f t="shared" si="252"/>
        <v>500</v>
      </c>
      <c r="T389" s="185"/>
      <c r="U389" s="186">
        <v>500</v>
      </c>
      <c r="V389" s="205">
        <f t="shared" si="249"/>
        <v>500</v>
      </c>
      <c r="W389" s="185"/>
      <c r="X389" s="186">
        <v>500</v>
      </c>
      <c r="Y389" s="187"/>
    </row>
    <row r="390" spans="1:25" ht="16.5" thickBot="1">
      <c r="A390" s="130">
        <v>2825</v>
      </c>
      <c r="B390" s="141" t="s">
        <v>225</v>
      </c>
      <c r="C390" s="131">
        <v>2</v>
      </c>
      <c r="D390" s="132">
        <v>5</v>
      </c>
      <c r="E390" s="182" t="s">
        <v>232</v>
      </c>
      <c r="F390" s="183"/>
      <c r="G390" s="205">
        <f t="shared" si="250"/>
        <v>0</v>
      </c>
      <c r="H390" s="190"/>
      <c r="I390" s="217"/>
      <c r="J390" s="205">
        <f t="shared" si="253"/>
        <v>0</v>
      </c>
      <c r="K390" s="190"/>
      <c r="L390" s="217"/>
      <c r="M390" s="205">
        <f t="shared" si="244"/>
        <v>0</v>
      </c>
      <c r="N390" s="190"/>
      <c r="O390" s="217"/>
      <c r="P390" s="177">
        <f t="shared" si="251"/>
        <v>0</v>
      </c>
      <c r="Q390" s="177">
        <f t="shared" si="251"/>
        <v>0</v>
      </c>
      <c r="R390" s="177">
        <f t="shared" si="251"/>
        <v>0</v>
      </c>
      <c r="S390" s="205">
        <f t="shared" si="252"/>
        <v>0</v>
      </c>
      <c r="T390" s="190"/>
      <c r="U390" s="217"/>
      <c r="V390" s="205">
        <f aca="true" t="shared" si="254" ref="V390:V400">SUM(W390:X390)</f>
        <v>0</v>
      </c>
      <c r="W390" s="190"/>
      <c r="X390" s="217"/>
      <c r="Y390" s="187"/>
    </row>
    <row r="391" spans="1:25" ht="16.5" thickBot="1">
      <c r="A391" s="130">
        <v>2826</v>
      </c>
      <c r="B391" s="141" t="s">
        <v>225</v>
      </c>
      <c r="C391" s="131">
        <v>2</v>
      </c>
      <c r="D391" s="132">
        <v>6</v>
      </c>
      <c r="E391" s="182" t="s">
        <v>869</v>
      </c>
      <c r="F391" s="183"/>
      <c r="G391" s="205">
        <f t="shared" si="250"/>
        <v>0</v>
      </c>
      <c r="H391" s="185"/>
      <c r="I391" s="186"/>
      <c r="J391" s="205">
        <f t="shared" si="253"/>
        <v>0</v>
      </c>
      <c r="K391" s="185"/>
      <c r="L391" s="186"/>
      <c r="M391" s="205">
        <f aca="true" t="shared" si="255" ref="M391:M400">SUM(N391:O391)</f>
        <v>0</v>
      </c>
      <c r="N391" s="185"/>
      <c r="O391" s="186"/>
      <c r="P391" s="177">
        <f t="shared" si="251"/>
        <v>0</v>
      </c>
      <c r="Q391" s="177">
        <f t="shared" si="251"/>
        <v>0</v>
      </c>
      <c r="R391" s="177">
        <f t="shared" si="251"/>
        <v>0</v>
      </c>
      <c r="S391" s="205">
        <f t="shared" si="252"/>
        <v>0</v>
      </c>
      <c r="T391" s="185"/>
      <c r="U391" s="186"/>
      <c r="V391" s="205">
        <f t="shared" si="254"/>
        <v>0</v>
      </c>
      <c r="W391" s="185"/>
      <c r="X391" s="186"/>
      <c r="Y391" s="187"/>
    </row>
    <row r="392" spans="1:25" ht="21.75" thickBot="1">
      <c r="A392" s="130">
        <v>2827</v>
      </c>
      <c r="B392" s="141" t="s">
        <v>225</v>
      </c>
      <c r="C392" s="131">
        <v>2</v>
      </c>
      <c r="D392" s="132">
        <v>7</v>
      </c>
      <c r="E392" s="182" t="s">
        <v>870</v>
      </c>
      <c r="F392" s="183"/>
      <c r="G392" s="205">
        <f t="shared" si="250"/>
        <v>4709.799999999999</v>
      </c>
      <c r="H392" s="185">
        <f>SUM(H394:H395)</f>
        <v>1274.6</v>
      </c>
      <c r="I392" s="208">
        <f>SUM(I396:I400)</f>
        <v>3435.2</v>
      </c>
      <c r="J392" s="205">
        <f t="shared" si="253"/>
        <v>22500</v>
      </c>
      <c r="K392" s="185">
        <f>SUM(K394:K395)</f>
        <v>16000</v>
      </c>
      <c r="L392" s="208">
        <f>SUM(L396:L400)</f>
        <v>6500</v>
      </c>
      <c r="M392" s="205">
        <f t="shared" si="255"/>
        <v>2500</v>
      </c>
      <c r="N392" s="185">
        <v>2500</v>
      </c>
      <c r="O392" s="208">
        <f>SUM(O396:O400)</f>
        <v>0</v>
      </c>
      <c r="P392" s="177">
        <f t="shared" si="251"/>
        <v>-20000</v>
      </c>
      <c r="Q392" s="177">
        <f t="shared" si="251"/>
        <v>-13500</v>
      </c>
      <c r="R392" s="177">
        <f t="shared" si="251"/>
        <v>-6500</v>
      </c>
      <c r="S392" s="205">
        <f t="shared" si="252"/>
        <v>22500</v>
      </c>
      <c r="T392" s="185">
        <f>SUM(T394:T395)</f>
        <v>16000</v>
      </c>
      <c r="U392" s="208">
        <f>SUM(U396:U400)</f>
        <v>6500</v>
      </c>
      <c r="V392" s="205">
        <f t="shared" si="254"/>
        <v>22500</v>
      </c>
      <c r="W392" s="185">
        <f>SUM(W394:W395)</f>
        <v>16000</v>
      </c>
      <c r="X392" s="208">
        <f>SUM(X396:X400)</f>
        <v>6500</v>
      </c>
      <c r="Y392" s="187"/>
    </row>
    <row r="393" spans="1:25" ht="16.5" thickBot="1">
      <c r="A393" s="130"/>
      <c r="B393" s="141"/>
      <c r="C393" s="131"/>
      <c r="D393" s="132"/>
      <c r="E393" s="182"/>
      <c r="F393" s="183">
        <v>4239</v>
      </c>
      <c r="G393" s="205"/>
      <c r="H393" s="185"/>
      <c r="I393" s="208"/>
      <c r="J393" s="205"/>
      <c r="K393" s="185"/>
      <c r="L393" s="208"/>
      <c r="M393" s="205">
        <v>500</v>
      </c>
      <c r="N393" s="185">
        <v>500</v>
      </c>
      <c r="O393" s="208"/>
      <c r="P393" s="177"/>
      <c r="Q393" s="177"/>
      <c r="R393" s="177"/>
      <c r="S393" s="205"/>
      <c r="T393" s="185"/>
      <c r="U393" s="208"/>
      <c r="V393" s="205"/>
      <c r="W393" s="185"/>
      <c r="X393" s="208"/>
      <c r="Y393" s="187"/>
    </row>
    <row r="394" spans="1:25" ht="16.5" thickBot="1">
      <c r="A394" s="130"/>
      <c r="B394" s="141"/>
      <c r="C394" s="131"/>
      <c r="D394" s="132"/>
      <c r="E394" s="182"/>
      <c r="F394" s="183">
        <v>4251</v>
      </c>
      <c r="G394" s="205">
        <f t="shared" si="250"/>
        <v>1124.6</v>
      </c>
      <c r="H394" s="185">
        <v>1124.6</v>
      </c>
      <c r="I394" s="208"/>
      <c r="J394" s="205">
        <f t="shared" si="253"/>
        <v>16000</v>
      </c>
      <c r="K394" s="185">
        <v>16000</v>
      </c>
      <c r="L394" s="208"/>
      <c r="M394" s="205">
        <f t="shared" si="255"/>
        <v>1000</v>
      </c>
      <c r="N394" s="185">
        <v>1000</v>
      </c>
      <c r="O394" s="208"/>
      <c r="P394" s="177">
        <f aca="true" t="shared" si="256" ref="P394:P400">M394-J394</f>
        <v>-15000</v>
      </c>
      <c r="Q394" s="177">
        <f aca="true" t="shared" si="257" ref="Q394:Q400">N394-K394</f>
        <v>-15000</v>
      </c>
      <c r="R394" s="177">
        <f aca="true" t="shared" si="258" ref="R394:R400">O394-L394</f>
        <v>0</v>
      </c>
      <c r="S394" s="205">
        <f t="shared" si="252"/>
        <v>16000</v>
      </c>
      <c r="T394" s="185">
        <v>16000</v>
      </c>
      <c r="U394" s="208"/>
      <c r="V394" s="205">
        <f t="shared" si="254"/>
        <v>16000</v>
      </c>
      <c r="W394" s="185">
        <v>16000</v>
      </c>
      <c r="X394" s="208"/>
      <c r="Y394" s="187"/>
    </row>
    <row r="395" spans="1:25" ht="16.5" thickBot="1">
      <c r="A395" s="130"/>
      <c r="B395" s="141"/>
      <c r="C395" s="131"/>
      <c r="D395" s="132"/>
      <c r="E395" s="182"/>
      <c r="F395" s="183">
        <v>4269</v>
      </c>
      <c r="G395" s="205">
        <f t="shared" si="250"/>
        <v>150</v>
      </c>
      <c r="H395" s="185">
        <v>150</v>
      </c>
      <c r="I395" s="208"/>
      <c r="J395" s="205">
        <f t="shared" si="253"/>
        <v>0</v>
      </c>
      <c r="K395" s="185"/>
      <c r="L395" s="208"/>
      <c r="M395" s="205">
        <f t="shared" si="255"/>
        <v>1000</v>
      </c>
      <c r="N395" s="185">
        <v>1000</v>
      </c>
      <c r="O395" s="208"/>
      <c r="P395" s="177">
        <f t="shared" si="256"/>
        <v>1000</v>
      </c>
      <c r="Q395" s="177">
        <f t="shared" si="257"/>
        <v>1000</v>
      </c>
      <c r="R395" s="177">
        <f t="shared" si="258"/>
        <v>0</v>
      </c>
      <c r="S395" s="205">
        <f t="shared" si="252"/>
        <v>0</v>
      </c>
      <c r="T395" s="185"/>
      <c r="U395" s="208"/>
      <c r="V395" s="205">
        <f t="shared" si="254"/>
        <v>0</v>
      </c>
      <c r="W395" s="185"/>
      <c r="X395" s="208"/>
      <c r="Y395" s="187"/>
    </row>
    <row r="396" spans="1:25" ht="16.5" thickBot="1">
      <c r="A396" s="130"/>
      <c r="B396" s="141"/>
      <c r="C396" s="131"/>
      <c r="D396" s="132"/>
      <c r="E396" s="182"/>
      <c r="F396" s="183">
        <v>5112</v>
      </c>
      <c r="G396" s="205">
        <f t="shared" si="250"/>
        <v>2829.7</v>
      </c>
      <c r="H396" s="185"/>
      <c r="I396" s="208">
        <v>2829.7</v>
      </c>
      <c r="J396" s="205">
        <f t="shared" si="253"/>
        <v>5000</v>
      </c>
      <c r="K396" s="185"/>
      <c r="L396" s="208">
        <v>5000</v>
      </c>
      <c r="M396" s="205">
        <f t="shared" si="255"/>
        <v>0</v>
      </c>
      <c r="N396" s="185">
        <v>0</v>
      </c>
      <c r="O396" s="208">
        <v>0</v>
      </c>
      <c r="P396" s="177">
        <f t="shared" si="256"/>
        <v>-5000</v>
      </c>
      <c r="Q396" s="177">
        <f t="shared" si="257"/>
        <v>0</v>
      </c>
      <c r="R396" s="177">
        <f t="shared" si="258"/>
        <v>-5000</v>
      </c>
      <c r="S396" s="205">
        <f t="shared" si="252"/>
        <v>5000</v>
      </c>
      <c r="T396" s="185"/>
      <c r="U396" s="208">
        <v>5000</v>
      </c>
      <c r="V396" s="205">
        <f t="shared" si="254"/>
        <v>5000</v>
      </c>
      <c r="W396" s="185"/>
      <c r="X396" s="208">
        <v>5000</v>
      </c>
      <c r="Y396" s="187"/>
    </row>
    <row r="397" spans="1:25" ht="16.5" thickBot="1">
      <c r="A397" s="130"/>
      <c r="B397" s="141"/>
      <c r="C397" s="131"/>
      <c r="D397" s="132"/>
      <c r="E397" s="182"/>
      <c r="F397" s="183">
        <v>5113</v>
      </c>
      <c r="G397" s="205">
        <f t="shared" si="250"/>
        <v>0</v>
      </c>
      <c r="H397" s="185"/>
      <c r="I397" s="208"/>
      <c r="J397" s="205">
        <f t="shared" si="253"/>
        <v>0</v>
      </c>
      <c r="K397" s="185"/>
      <c r="L397" s="208"/>
      <c r="M397" s="205">
        <f t="shared" si="255"/>
        <v>0</v>
      </c>
      <c r="N397" s="185"/>
      <c r="O397" s="208"/>
      <c r="P397" s="177">
        <f t="shared" si="256"/>
        <v>0</v>
      </c>
      <c r="Q397" s="177">
        <f t="shared" si="257"/>
        <v>0</v>
      </c>
      <c r="R397" s="177">
        <f t="shared" si="258"/>
        <v>0</v>
      </c>
      <c r="S397" s="205">
        <f t="shared" si="252"/>
        <v>0</v>
      </c>
      <c r="T397" s="185"/>
      <c r="U397" s="208"/>
      <c r="V397" s="205">
        <f t="shared" si="254"/>
        <v>0</v>
      </c>
      <c r="W397" s="185"/>
      <c r="X397" s="208"/>
      <c r="Y397" s="187"/>
    </row>
    <row r="398" spans="1:25" ht="16.5" thickBot="1">
      <c r="A398" s="130"/>
      <c r="B398" s="141"/>
      <c r="C398" s="131"/>
      <c r="D398" s="132"/>
      <c r="E398" s="182"/>
      <c r="F398" s="183">
        <v>5122</v>
      </c>
      <c r="G398" s="205">
        <f t="shared" si="250"/>
        <v>0</v>
      </c>
      <c r="H398" s="185"/>
      <c r="I398" s="208"/>
      <c r="J398" s="205">
        <f t="shared" si="253"/>
        <v>0</v>
      </c>
      <c r="K398" s="185"/>
      <c r="L398" s="208"/>
      <c r="M398" s="205">
        <f t="shared" si="255"/>
        <v>0</v>
      </c>
      <c r="N398" s="185"/>
      <c r="O398" s="208"/>
      <c r="P398" s="177">
        <f t="shared" si="256"/>
        <v>0</v>
      </c>
      <c r="Q398" s="177">
        <f t="shared" si="257"/>
        <v>0</v>
      </c>
      <c r="R398" s="177">
        <f t="shared" si="258"/>
        <v>0</v>
      </c>
      <c r="S398" s="205">
        <f t="shared" si="252"/>
        <v>0</v>
      </c>
      <c r="T398" s="185"/>
      <c r="U398" s="208"/>
      <c r="V398" s="205">
        <f t="shared" si="254"/>
        <v>0</v>
      </c>
      <c r="W398" s="185"/>
      <c r="X398" s="208"/>
      <c r="Y398" s="187"/>
    </row>
    <row r="399" spans="1:25" ht="16.5" thickBot="1">
      <c r="A399" s="130"/>
      <c r="B399" s="141"/>
      <c r="C399" s="131"/>
      <c r="D399" s="132"/>
      <c r="E399" s="182"/>
      <c r="F399" s="183">
        <v>5129</v>
      </c>
      <c r="G399" s="205">
        <f t="shared" si="250"/>
        <v>0</v>
      </c>
      <c r="H399" s="185"/>
      <c r="I399" s="208"/>
      <c r="J399" s="205">
        <f t="shared" si="253"/>
        <v>1000</v>
      </c>
      <c r="K399" s="185"/>
      <c r="L399" s="208">
        <v>1000</v>
      </c>
      <c r="M399" s="205">
        <f t="shared" si="255"/>
        <v>0</v>
      </c>
      <c r="N399" s="185"/>
      <c r="O399" s="208">
        <v>0</v>
      </c>
      <c r="P399" s="177">
        <f>M399-J399</f>
        <v>-1000</v>
      </c>
      <c r="Q399" s="177">
        <f>N399-K399</f>
        <v>0</v>
      </c>
      <c r="R399" s="177">
        <f>O399-L399</f>
        <v>-1000</v>
      </c>
      <c r="S399" s="205">
        <f t="shared" si="252"/>
        <v>1000</v>
      </c>
      <c r="T399" s="185"/>
      <c r="U399" s="208">
        <v>1000</v>
      </c>
      <c r="V399" s="205">
        <f t="shared" si="254"/>
        <v>1000</v>
      </c>
      <c r="W399" s="185"/>
      <c r="X399" s="208">
        <v>1000</v>
      </c>
      <c r="Y399" s="187"/>
    </row>
    <row r="400" spans="1:25" ht="16.5" thickBot="1">
      <c r="A400" s="130"/>
      <c r="B400" s="141"/>
      <c r="C400" s="131"/>
      <c r="D400" s="132"/>
      <c r="E400" s="182"/>
      <c r="F400" s="183">
        <v>5134</v>
      </c>
      <c r="G400" s="205">
        <f t="shared" si="250"/>
        <v>605.5</v>
      </c>
      <c r="H400" s="185"/>
      <c r="I400" s="208">
        <v>605.5</v>
      </c>
      <c r="J400" s="205">
        <f t="shared" si="253"/>
        <v>500</v>
      </c>
      <c r="K400" s="185"/>
      <c r="L400" s="208">
        <v>500</v>
      </c>
      <c r="M400" s="205">
        <f t="shared" si="255"/>
        <v>0</v>
      </c>
      <c r="N400" s="185"/>
      <c r="O400" s="208">
        <v>0</v>
      </c>
      <c r="P400" s="177">
        <f t="shared" si="256"/>
        <v>-500</v>
      </c>
      <c r="Q400" s="177">
        <f t="shared" si="257"/>
        <v>0</v>
      </c>
      <c r="R400" s="177">
        <f t="shared" si="258"/>
        <v>-500</v>
      </c>
      <c r="S400" s="205">
        <f t="shared" si="252"/>
        <v>500</v>
      </c>
      <c r="T400" s="185"/>
      <c r="U400" s="208">
        <v>500</v>
      </c>
      <c r="V400" s="205">
        <f t="shared" si="254"/>
        <v>500</v>
      </c>
      <c r="W400" s="185"/>
      <c r="X400" s="208">
        <v>500</v>
      </c>
      <c r="Y400" s="187"/>
    </row>
    <row r="401" spans="1:25" ht="36.75" customHeight="1">
      <c r="A401" s="144">
        <v>2830</v>
      </c>
      <c r="B401" s="145" t="s">
        <v>225</v>
      </c>
      <c r="C401" s="142">
        <v>3</v>
      </c>
      <c r="D401" s="143">
        <v>0</v>
      </c>
      <c r="E401" s="188" t="s">
        <v>871</v>
      </c>
      <c r="F401" s="173"/>
      <c r="G401" s="189">
        <f>SUM(H401:I401)</f>
        <v>0</v>
      </c>
      <c r="H401" s="190">
        <f>SUM(H404+H403+H406)</f>
        <v>0</v>
      </c>
      <c r="I401" s="190">
        <f>SUM(I404+I403+I406)</f>
        <v>0</v>
      </c>
      <c r="J401" s="189">
        <f>SUM(K401:L401)</f>
        <v>0</v>
      </c>
      <c r="K401" s="190">
        <f>SUM(K404+K403+K406)</f>
        <v>0</v>
      </c>
      <c r="L401" s="190">
        <f>SUM(L404+L403+L406)</f>
        <v>0</v>
      </c>
      <c r="M401" s="189">
        <f>SUM(N401:O401)</f>
        <v>0</v>
      </c>
      <c r="N401" s="190">
        <f>SUM(N404+N403+N406)</f>
        <v>0</v>
      </c>
      <c r="O401" s="190">
        <f>SUM(O404+O403+O406)</f>
        <v>0</v>
      </c>
      <c r="P401" s="177">
        <f>M401-J401</f>
        <v>0</v>
      </c>
      <c r="Q401" s="177">
        <f>N401-K401</f>
        <v>0</v>
      </c>
      <c r="R401" s="177">
        <f>O401-L401</f>
        <v>0</v>
      </c>
      <c r="S401" s="189">
        <f>SUM(T401:U401)</f>
        <v>0</v>
      </c>
      <c r="T401" s="190">
        <f>SUM(T404+T403+T406)</f>
        <v>0</v>
      </c>
      <c r="U401" s="190">
        <f>SUM(U404+U403+U406)</f>
        <v>0</v>
      </c>
      <c r="V401" s="189">
        <f>SUM(W401:X401)</f>
        <v>0</v>
      </c>
      <c r="W401" s="190">
        <f>SUM(W404+W403+W406)</f>
        <v>0</v>
      </c>
      <c r="X401" s="190">
        <f>SUM(X404+X403+X406)</f>
        <v>0</v>
      </c>
      <c r="Y401" s="187"/>
    </row>
    <row r="402" spans="1:25" s="133" customFormat="1" ht="15" customHeight="1">
      <c r="A402" s="130"/>
      <c r="B402" s="126"/>
      <c r="C402" s="131"/>
      <c r="D402" s="132"/>
      <c r="E402" s="182" t="s">
        <v>192</v>
      </c>
      <c r="F402" s="183"/>
      <c r="G402" s="184"/>
      <c r="H402" s="185"/>
      <c r="I402" s="186"/>
      <c r="J402" s="184"/>
      <c r="K402" s="185"/>
      <c r="L402" s="186"/>
      <c r="M402" s="184"/>
      <c r="N402" s="185"/>
      <c r="O402" s="186"/>
      <c r="P402" s="177"/>
      <c r="Q402" s="177"/>
      <c r="R402" s="177"/>
      <c r="S402" s="184"/>
      <c r="T402" s="185"/>
      <c r="U402" s="186"/>
      <c r="V402" s="184"/>
      <c r="W402" s="185"/>
      <c r="X402" s="186"/>
      <c r="Y402" s="192"/>
    </row>
    <row r="403" spans="1:25" ht="19.5" customHeight="1" thickBot="1">
      <c r="A403" s="130">
        <v>2831</v>
      </c>
      <c r="B403" s="141" t="s">
        <v>225</v>
      </c>
      <c r="C403" s="131">
        <v>3</v>
      </c>
      <c r="D403" s="132">
        <v>1</v>
      </c>
      <c r="E403" s="182" t="s">
        <v>872</v>
      </c>
      <c r="F403" s="183"/>
      <c r="G403" s="205">
        <f>SUM(H403:I403)</f>
        <v>0</v>
      </c>
      <c r="H403" s="185"/>
      <c r="I403" s="186"/>
      <c r="J403" s="205">
        <f>SUM(K403:L403)</f>
        <v>0</v>
      </c>
      <c r="K403" s="185"/>
      <c r="L403" s="186"/>
      <c r="M403" s="205">
        <f>SUM(N403:O403)</f>
        <v>0</v>
      </c>
      <c r="N403" s="185"/>
      <c r="O403" s="186"/>
      <c r="P403" s="177">
        <f aca="true" t="shared" si="259" ref="P403:R407">M403-J403</f>
        <v>0</v>
      </c>
      <c r="Q403" s="177">
        <f t="shared" si="259"/>
        <v>0</v>
      </c>
      <c r="R403" s="177">
        <f t="shared" si="259"/>
        <v>0</v>
      </c>
      <c r="S403" s="205">
        <f>SUM(T403:U403)</f>
        <v>0</v>
      </c>
      <c r="T403" s="185"/>
      <c r="U403" s="186"/>
      <c r="V403" s="205">
        <f>SUM(W403:X403)</f>
        <v>0</v>
      </c>
      <c r="W403" s="185"/>
      <c r="X403" s="186"/>
      <c r="Y403" s="187"/>
    </row>
    <row r="404" spans="1:25" ht="16.5" thickBot="1">
      <c r="A404" s="130">
        <v>2832</v>
      </c>
      <c r="B404" s="141" t="s">
        <v>225</v>
      </c>
      <c r="C404" s="131">
        <v>3</v>
      </c>
      <c r="D404" s="132">
        <v>2</v>
      </c>
      <c r="E404" s="182" t="s">
        <v>873</v>
      </c>
      <c r="F404" s="183"/>
      <c r="G404" s="205">
        <f>SUM(H404:I404)</f>
        <v>0</v>
      </c>
      <c r="H404" s="185">
        <f aca="true" t="shared" si="260" ref="H404:O404">H405</f>
        <v>0</v>
      </c>
      <c r="I404" s="208">
        <f t="shared" si="260"/>
        <v>0</v>
      </c>
      <c r="J404" s="205">
        <f>SUM(K404:L404)</f>
        <v>0</v>
      </c>
      <c r="K404" s="185">
        <f t="shared" si="260"/>
        <v>0</v>
      </c>
      <c r="L404" s="208">
        <f t="shared" si="260"/>
        <v>0</v>
      </c>
      <c r="M404" s="205">
        <f>SUM(N404:O404)</f>
        <v>0</v>
      </c>
      <c r="N404" s="185">
        <f t="shared" si="260"/>
        <v>0</v>
      </c>
      <c r="O404" s="208">
        <f t="shared" si="260"/>
        <v>0</v>
      </c>
      <c r="P404" s="177">
        <f t="shared" si="259"/>
        <v>0</v>
      </c>
      <c r="Q404" s="177">
        <f t="shared" si="259"/>
        <v>0</v>
      </c>
      <c r="R404" s="177">
        <f t="shared" si="259"/>
        <v>0</v>
      </c>
      <c r="S404" s="205">
        <f>SUM(T404:U404)</f>
        <v>0</v>
      </c>
      <c r="T404" s="185">
        <f>T405</f>
        <v>0</v>
      </c>
      <c r="U404" s="208">
        <f>U405</f>
        <v>0</v>
      </c>
      <c r="V404" s="205">
        <f>SUM(W404:X404)</f>
        <v>0</v>
      </c>
      <c r="W404" s="185">
        <f>W405</f>
        <v>0</v>
      </c>
      <c r="X404" s="208">
        <f>X405</f>
        <v>0</v>
      </c>
      <c r="Y404" s="187"/>
    </row>
    <row r="405" spans="1:25" ht="16.5" thickBot="1">
      <c r="A405" s="130"/>
      <c r="B405" s="141"/>
      <c r="C405" s="131"/>
      <c r="D405" s="132"/>
      <c r="E405" s="235"/>
      <c r="F405" s="182">
        <v>4819</v>
      </c>
      <c r="G405" s="205">
        <f>SUM(H405:I405)</f>
        <v>0</v>
      </c>
      <c r="H405" s="185"/>
      <c r="I405" s="186"/>
      <c r="J405" s="205">
        <f>SUM(K405:L405)</f>
        <v>0</v>
      </c>
      <c r="K405" s="185"/>
      <c r="L405" s="186">
        <v>0</v>
      </c>
      <c r="M405" s="205">
        <f>SUM(N405:O405)</f>
        <v>0</v>
      </c>
      <c r="N405" s="185"/>
      <c r="O405" s="186">
        <v>0</v>
      </c>
      <c r="P405" s="177">
        <f t="shared" si="259"/>
        <v>0</v>
      </c>
      <c r="Q405" s="177">
        <f t="shared" si="259"/>
        <v>0</v>
      </c>
      <c r="R405" s="177">
        <f t="shared" si="259"/>
        <v>0</v>
      </c>
      <c r="S405" s="205">
        <f>SUM(T405:U405)</f>
        <v>0</v>
      </c>
      <c r="T405" s="185"/>
      <c r="U405" s="186">
        <v>0</v>
      </c>
      <c r="V405" s="205">
        <f>SUM(W405:X405)</f>
        <v>0</v>
      </c>
      <c r="W405" s="185"/>
      <c r="X405" s="186">
        <v>0</v>
      </c>
      <c r="Y405" s="187"/>
    </row>
    <row r="406" spans="1:25" ht="18.75" customHeight="1" thickBot="1">
      <c r="A406" s="130">
        <v>2833</v>
      </c>
      <c r="B406" s="141" t="s">
        <v>225</v>
      </c>
      <c r="C406" s="131">
        <v>3</v>
      </c>
      <c r="D406" s="132">
        <v>3</v>
      </c>
      <c r="E406" s="182" t="s">
        <v>874</v>
      </c>
      <c r="F406" s="183"/>
      <c r="G406" s="205">
        <f>SUM(H406:I406)</f>
        <v>0</v>
      </c>
      <c r="H406" s="185"/>
      <c r="I406" s="186"/>
      <c r="J406" s="205">
        <f>SUM(K406:L406)</f>
        <v>0</v>
      </c>
      <c r="K406" s="185"/>
      <c r="L406" s="186"/>
      <c r="M406" s="205">
        <f>SUM(N406:O406)</f>
        <v>0</v>
      </c>
      <c r="N406" s="185"/>
      <c r="O406" s="186"/>
      <c r="P406" s="177">
        <f t="shared" si="259"/>
        <v>0</v>
      </c>
      <c r="Q406" s="177">
        <f t="shared" si="259"/>
        <v>0</v>
      </c>
      <c r="R406" s="177">
        <f t="shared" si="259"/>
        <v>0</v>
      </c>
      <c r="S406" s="205">
        <f>SUM(T406:U406)</f>
        <v>0</v>
      </c>
      <c r="T406" s="185"/>
      <c r="U406" s="186"/>
      <c r="V406" s="205">
        <f>SUM(W406:X406)</f>
        <v>0</v>
      </c>
      <c r="W406" s="185"/>
      <c r="X406" s="186"/>
      <c r="Y406" s="187"/>
    </row>
    <row r="407" spans="1:25" ht="25.5" customHeight="1">
      <c r="A407" s="144">
        <v>2840</v>
      </c>
      <c r="B407" s="145" t="s">
        <v>225</v>
      </c>
      <c r="C407" s="142">
        <v>4</v>
      </c>
      <c r="D407" s="143">
        <v>0</v>
      </c>
      <c r="E407" s="188" t="s">
        <v>234</v>
      </c>
      <c r="F407" s="173"/>
      <c r="G407" s="189">
        <f aca="true" t="shared" si="261" ref="G407:O407">SUM(G409:G411)</f>
        <v>0</v>
      </c>
      <c r="H407" s="190">
        <f t="shared" si="261"/>
        <v>0</v>
      </c>
      <c r="I407" s="191">
        <f t="shared" si="261"/>
        <v>0</v>
      </c>
      <c r="J407" s="189">
        <f t="shared" si="261"/>
        <v>0</v>
      </c>
      <c r="K407" s="190">
        <f t="shared" si="261"/>
        <v>0</v>
      </c>
      <c r="L407" s="191">
        <f t="shared" si="261"/>
        <v>0</v>
      </c>
      <c r="M407" s="189">
        <f t="shared" si="261"/>
        <v>0</v>
      </c>
      <c r="N407" s="190">
        <f t="shared" si="261"/>
        <v>0</v>
      </c>
      <c r="O407" s="191">
        <f t="shared" si="261"/>
        <v>0</v>
      </c>
      <c r="P407" s="177">
        <f t="shared" si="259"/>
        <v>0</v>
      </c>
      <c r="Q407" s="177">
        <f t="shared" si="259"/>
        <v>0</v>
      </c>
      <c r="R407" s="177">
        <f t="shared" si="259"/>
        <v>0</v>
      </c>
      <c r="S407" s="189">
        <f aca="true" t="shared" si="262" ref="S407:X407">SUM(S409:S411)</f>
        <v>0</v>
      </c>
      <c r="T407" s="190">
        <f t="shared" si="262"/>
        <v>0</v>
      </c>
      <c r="U407" s="191">
        <f t="shared" si="262"/>
        <v>0</v>
      </c>
      <c r="V407" s="189">
        <f t="shared" si="262"/>
        <v>0</v>
      </c>
      <c r="W407" s="190">
        <f t="shared" si="262"/>
        <v>0</v>
      </c>
      <c r="X407" s="191">
        <f t="shared" si="262"/>
        <v>0</v>
      </c>
      <c r="Y407" s="187"/>
    </row>
    <row r="408" spans="1:25" s="133" customFormat="1" ht="15.75" customHeight="1">
      <c r="A408" s="130"/>
      <c r="B408" s="126"/>
      <c r="C408" s="131"/>
      <c r="D408" s="132"/>
      <c r="E408" s="182" t="s">
        <v>192</v>
      </c>
      <c r="F408" s="183"/>
      <c r="G408" s="184"/>
      <c r="H408" s="185"/>
      <c r="I408" s="186"/>
      <c r="J408" s="184"/>
      <c r="K408" s="185"/>
      <c r="L408" s="186"/>
      <c r="M408" s="184"/>
      <c r="N408" s="185"/>
      <c r="O408" s="186"/>
      <c r="P408" s="177"/>
      <c r="Q408" s="177"/>
      <c r="R408" s="177"/>
      <c r="S408" s="184"/>
      <c r="T408" s="185"/>
      <c r="U408" s="186"/>
      <c r="V408" s="184"/>
      <c r="W408" s="185"/>
      <c r="X408" s="186"/>
      <c r="Y408" s="192"/>
    </row>
    <row r="409" spans="1:25" ht="19.5" customHeight="1" thickBot="1">
      <c r="A409" s="130">
        <v>2841</v>
      </c>
      <c r="B409" s="141" t="s">
        <v>225</v>
      </c>
      <c r="C409" s="131">
        <v>4</v>
      </c>
      <c r="D409" s="132">
        <v>1</v>
      </c>
      <c r="E409" s="182" t="s">
        <v>233</v>
      </c>
      <c r="F409" s="183"/>
      <c r="G409" s="205">
        <f>SUM(H409:I409)</f>
        <v>0</v>
      </c>
      <c r="H409" s="185"/>
      <c r="I409" s="186"/>
      <c r="J409" s="205">
        <f>SUM(K409:L409)</f>
        <v>0</v>
      </c>
      <c r="K409" s="185"/>
      <c r="L409" s="186"/>
      <c r="M409" s="205">
        <f>SUM(N409:O409)</f>
        <v>0</v>
      </c>
      <c r="N409" s="185"/>
      <c r="O409" s="186"/>
      <c r="P409" s="177">
        <f aca="true" t="shared" si="263" ref="P409:R412">M409-J409</f>
        <v>0</v>
      </c>
      <c r="Q409" s="177">
        <f t="shared" si="263"/>
        <v>0</v>
      </c>
      <c r="R409" s="177">
        <f t="shared" si="263"/>
        <v>0</v>
      </c>
      <c r="S409" s="205">
        <f>SUM(T409:U409)</f>
        <v>0</v>
      </c>
      <c r="T409" s="185"/>
      <c r="U409" s="186"/>
      <c r="V409" s="205">
        <f>SUM(W409:X409)</f>
        <v>0</v>
      </c>
      <c r="W409" s="185"/>
      <c r="X409" s="186"/>
      <c r="Y409" s="187"/>
    </row>
    <row r="410" spans="1:25" ht="36" customHeight="1" thickBot="1">
      <c r="A410" s="130">
        <v>2842</v>
      </c>
      <c r="B410" s="141" t="s">
        <v>225</v>
      </c>
      <c r="C410" s="131">
        <v>4</v>
      </c>
      <c r="D410" s="132">
        <v>2</v>
      </c>
      <c r="E410" s="182" t="s">
        <v>875</v>
      </c>
      <c r="F410" s="183"/>
      <c r="G410" s="205">
        <f>SUM(H410:I410)</f>
        <v>0</v>
      </c>
      <c r="H410" s="185"/>
      <c r="I410" s="186"/>
      <c r="J410" s="205">
        <f>SUM(K410:L410)</f>
        <v>0</v>
      </c>
      <c r="K410" s="185"/>
      <c r="L410" s="186"/>
      <c r="M410" s="205">
        <f>SUM(N410:O410)</f>
        <v>0</v>
      </c>
      <c r="N410" s="185"/>
      <c r="O410" s="186"/>
      <c r="P410" s="177">
        <f t="shared" si="263"/>
        <v>0</v>
      </c>
      <c r="Q410" s="177">
        <f t="shared" si="263"/>
        <v>0</v>
      </c>
      <c r="R410" s="177">
        <f t="shared" si="263"/>
        <v>0</v>
      </c>
      <c r="S410" s="205">
        <f>SUM(T410:U410)</f>
        <v>0</v>
      </c>
      <c r="T410" s="185"/>
      <c r="U410" s="186"/>
      <c r="V410" s="205">
        <f>SUM(W410:X410)</f>
        <v>0</v>
      </c>
      <c r="W410" s="185"/>
      <c r="X410" s="186"/>
      <c r="Y410" s="187"/>
    </row>
    <row r="411" spans="1:25" ht="27" customHeight="1" thickBot="1">
      <c r="A411" s="130">
        <v>2843</v>
      </c>
      <c r="B411" s="141" t="s">
        <v>225</v>
      </c>
      <c r="C411" s="131">
        <v>4</v>
      </c>
      <c r="D411" s="132">
        <v>3</v>
      </c>
      <c r="E411" s="182" t="s">
        <v>234</v>
      </c>
      <c r="F411" s="183"/>
      <c r="G411" s="205">
        <f>SUM(H411:I411)</f>
        <v>0</v>
      </c>
      <c r="H411" s="185"/>
      <c r="I411" s="186"/>
      <c r="J411" s="205">
        <f>SUM(K411:L411)</f>
        <v>0</v>
      </c>
      <c r="K411" s="185"/>
      <c r="L411" s="186"/>
      <c r="M411" s="205">
        <f>SUM(N411:O411)</f>
        <v>0</v>
      </c>
      <c r="N411" s="185"/>
      <c r="O411" s="186"/>
      <c r="P411" s="177">
        <f t="shared" si="263"/>
        <v>0</v>
      </c>
      <c r="Q411" s="177">
        <f t="shared" si="263"/>
        <v>0</v>
      </c>
      <c r="R411" s="177">
        <f t="shared" si="263"/>
        <v>0</v>
      </c>
      <c r="S411" s="205">
        <f>SUM(T411:U411)</f>
        <v>0</v>
      </c>
      <c r="T411" s="185"/>
      <c r="U411" s="186"/>
      <c r="V411" s="205">
        <f>SUM(W411:X411)</f>
        <v>0</v>
      </c>
      <c r="W411" s="185"/>
      <c r="X411" s="186"/>
      <c r="Y411" s="187"/>
    </row>
    <row r="412" spans="1:25" ht="36.75" customHeight="1">
      <c r="A412" s="144">
        <v>2850</v>
      </c>
      <c r="B412" s="145" t="s">
        <v>225</v>
      </c>
      <c r="C412" s="142">
        <v>5</v>
      </c>
      <c r="D412" s="143">
        <v>0</v>
      </c>
      <c r="E412" s="236" t="s">
        <v>876</v>
      </c>
      <c r="F412" s="237"/>
      <c r="G412" s="189">
        <f aca="true" t="shared" si="264" ref="G412:O412">SUM(G414)</f>
        <v>0</v>
      </c>
      <c r="H412" s="190">
        <f t="shared" si="264"/>
        <v>0</v>
      </c>
      <c r="I412" s="191">
        <f t="shared" si="264"/>
        <v>0</v>
      </c>
      <c r="J412" s="189">
        <f t="shared" si="264"/>
        <v>0</v>
      </c>
      <c r="K412" s="190">
        <f t="shared" si="264"/>
        <v>0</v>
      </c>
      <c r="L412" s="191">
        <f t="shared" si="264"/>
        <v>0</v>
      </c>
      <c r="M412" s="189">
        <f t="shared" si="264"/>
        <v>0</v>
      </c>
      <c r="N412" s="190">
        <f t="shared" si="264"/>
        <v>0</v>
      </c>
      <c r="O412" s="191">
        <f t="shared" si="264"/>
        <v>0</v>
      </c>
      <c r="P412" s="177">
        <f t="shared" si="263"/>
        <v>0</v>
      </c>
      <c r="Q412" s="177">
        <f t="shared" si="263"/>
        <v>0</v>
      </c>
      <c r="R412" s="177">
        <f t="shared" si="263"/>
        <v>0</v>
      </c>
      <c r="S412" s="189">
        <f aca="true" t="shared" si="265" ref="S412:X412">SUM(S414)</f>
        <v>0</v>
      </c>
      <c r="T412" s="190">
        <f t="shared" si="265"/>
        <v>0</v>
      </c>
      <c r="U412" s="191">
        <f t="shared" si="265"/>
        <v>0</v>
      </c>
      <c r="V412" s="189">
        <f t="shared" si="265"/>
        <v>0</v>
      </c>
      <c r="W412" s="190">
        <f t="shared" si="265"/>
        <v>0</v>
      </c>
      <c r="X412" s="191">
        <f t="shared" si="265"/>
        <v>0</v>
      </c>
      <c r="Y412" s="187"/>
    </row>
    <row r="413" spans="1:25" s="133" customFormat="1" ht="18.75" customHeight="1">
      <c r="A413" s="130"/>
      <c r="B413" s="126"/>
      <c r="C413" s="131"/>
      <c r="D413" s="132"/>
      <c r="E413" s="182" t="s">
        <v>192</v>
      </c>
      <c r="F413" s="183"/>
      <c r="G413" s="184"/>
      <c r="H413" s="185"/>
      <c r="I413" s="186"/>
      <c r="J413" s="184"/>
      <c r="K413" s="185"/>
      <c r="L413" s="186"/>
      <c r="M413" s="184"/>
      <c r="N413" s="185"/>
      <c r="O413" s="186"/>
      <c r="P413" s="177"/>
      <c r="Q413" s="177"/>
      <c r="R413" s="177"/>
      <c r="S413" s="184"/>
      <c r="T413" s="185"/>
      <c r="U413" s="186"/>
      <c r="V413" s="184"/>
      <c r="W413" s="185"/>
      <c r="X413" s="186"/>
      <c r="Y413" s="192"/>
    </row>
    <row r="414" spans="1:25" ht="24" customHeight="1" thickBot="1">
      <c r="A414" s="130">
        <v>2851</v>
      </c>
      <c r="B414" s="141" t="s">
        <v>225</v>
      </c>
      <c r="C414" s="131">
        <v>5</v>
      </c>
      <c r="D414" s="132">
        <v>1</v>
      </c>
      <c r="E414" s="238" t="s">
        <v>876</v>
      </c>
      <c r="F414" s="165"/>
      <c r="G414" s="205">
        <f>SUM(H414:I414)</f>
        <v>0</v>
      </c>
      <c r="H414" s="206"/>
      <c r="I414" s="207"/>
      <c r="J414" s="205">
        <f>SUM(K414:L414)</f>
        <v>0</v>
      </c>
      <c r="K414" s="206"/>
      <c r="L414" s="207"/>
      <c r="M414" s="205">
        <f>SUM(N414:O414)</f>
        <v>0</v>
      </c>
      <c r="N414" s="206"/>
      <c r="O414" s="207"/>
      <c r="P414" s="177">
        <f aca="true" t="shared" si="266" ref="P414:R415">M414-J414</f>
        <v>0</v>
      </c>
      <c r="Q414" s="177">
        <f t="shared" si="266"/>
        <v>0</v>
      </c>
      <c r="R414" s="177">
        <f t="shared" si="266"/>
        <v>0</v>
      </c>
      <c r="S414" s="205">
        <f>SUM(T414:U414)</f>
        <v>0</v>
      </c>
      <c r="T414" s="206"/>
      <c r="U414" s="207"/>
      <c r="V414" s="205">
        <f>SUM(W414:X414)</f>
        <v>0</v>
      </c>
      <c r="W414" s="206"/>
      <c r="X414" s="207"/>
      <c r="Y414" s="187"/>
    </row>
    <row r="415" spans="1:25" ht="27" customHeight="1" thickBot="1">
      <c r="A415" s="144">
        <v>2860</v>
      </c>
      <c r="B415" s="145" t="s">
        <v>225</v>
      </c>
      <c r="C415" s="142">
        <v>6</v>
      </c>
      <c r="D415" s="143">
        <v>0</v>
      </c>
      <c r="E415" s="236" t="s">
        <v>877</v>
      </c>
      <c r="F415" s="237"/>
      <c r="G415" s="174">
        <f aca="true" t="shared" si="267" ref="G415:O415">SUM(G417)</f>
        <v>0</v>
      </c>
      <c r="H415" s="175">
        <f t="shared" si="267"/>
        <v>0</v>
      </c>
      <c r="I415" s="176">
        <f t="shared" si="267"/>
        <v>0</v>
      </c>
      <c r="J415" s="174">
        <f t="shared" si="267"/>
        <v>0</v>
      </c>
      <c r="K415" s="175">
        <f t="shared" si="267"/>
        <v>0</v>
      </c>
      <c r="L415" s="176">
        <f t="shared" si="267"/>
        <v>0</v>
      </c>
      <c r="M415" s="174">
        <f t="shared" si="267"/>
        <v>0</v>
      </c>
      <c r="N415" s="175">
        <f t="shared" si="267"/>
        <v>0</v>
      </c>
      <c r="O415" s="176">
        <f t="shared" si="267"/>
        <v>0</v>
      </c>
      <c r="P415" s="177">
        <f t="shared" si="266"/>
        <v>0</v>
      </c>
      <c r="Q415" s="177">
        <f t="shared" si="266"/>
        <v>0</v>
      </c>
      <c r="R415" s="177">
        <f t="shared" si="266"/>
        <v>0</v>
      </c>
      <c r="S415" s="174">
        <f aca="true" t="shared" si="268" ref="S415:X415">SUM(S417)</f>
        <v>0</v>
      </c>
      <c r="T415" s="175">
        <f t="shared" si="268"/>
        <v>0</v>
      </c>
      <c r="U415" s="176">
        <f t="shared" si="268"/>
        <v>0</v>
      </c>
      <c r="V415" s="174">
        <f t="shared" si="268"/>
        <v>0</v>
      </c>
      <c r="W415" s="175">
        <f t="shared" si="268"/>
        <v>0</v>
      </c>
      <c r="X415" s="176">
        <f t="shared" si="268"/>
        <v>0</v>
      </c>
      <c r="Y415" s="187"/>
    </row>
    <row r="416" spans="1:25" s="133" customFormat="1" ht="15.75" customHeight="1">
      <c r="A416" s="130"/>
      <c r="B416" s="126"/>
      <c r="C416" s="131"/>
      <c r="D416" s="132"/>
      <c r="E416" s="182" t="s">
        <v>192</v>
      </c>
      <c r="F416" s="183"/>
      <c r="G416" s="214"/>
      <c r="H416" s="215"/>
      <c r="I416" s="216"/>
      <c r="J416" s="214"/>
      <c r="K416" s="215"/>
      <c r="L416" s="216"/>
      <c r="M416" s="214"/>
      <c r="N416" s="215"/>
      <c r="O416" s="216"/>
      <c r="P416" s="177"/>
      <c r="Q416" s="177"/>
      <c r="R416" s="177"/>
      <c r="S416" s="214"/>
      <c r="T416" s="215"/>
      <c r="U416" s="216"/>
      <c r="V416" s="214"/>
      <c r="W416" s="215"/>
      <c r="X416" s="216"/>
      <c r="Y416" s="192"/>
    </row>
    <row r="417" spans="1:25" ht="24" customHeight="1" thickBot="1">
      <c r="A417" s="130">
        <v>2861</v>
      </c>
      <c r="B417" s="141" t="s">
        <v>225</v>
      </c>
      <c r="C417" s="131">
        <v>6</v>
      </c>
      <c r="D417" s="132">
        <v>1</v>
      </c>
      <c r="E417" s="238" t="s">
        <v>877</v>
      </c>
      <c r="F417" s="165"/>
      <c r="G417" s="205">
        <f>G418</f>
        <v>0</v>
      </c>
      <c r="H417" s="206">
        <f aca="true" t="shared" si="269" ref="H417:O417">H418</f>
        <v>0</v>
      </c>
      <c r="I417" s="209">
        <f t="shared" si="269"/>
        <v>0</v>
      </c>
      <c r="J417" s="205">
        <f>J418</f>
        <v>0</v>
      </c>
      <c r="K417" s="206">
        <f t="shared" si="269"/>
        <v>0</v>
      </c>
      <c r="L417" s="209">
        <f t="shared" si="269"/>
        <v>0</v>
      </c>
      <c r="M417" s="205">
        <f>M418</f>
        <v>0</v>
      </c>
      <c r="N417" s="206">
        <f t="shared" si="269"/>
        <v>0</v>
      </c>
      <c r="O417" s="209">
        <f t="shared" si="269"/>
        <v>0</v>
      </c>
      <c r="P417" s="177">
        <f aca="true" t="shared" si="270" ref="P417:R419">M417-J417</f>
        <v>0</v>
      </c>
      <c r="Q417" s="177">
        <f t="shared" si="270"/>
        <v>0</v>
      </c>
      <c r="R417" s="177">
        <f t="shared" si="270"/>
        <v>0</v>
      </c>
      <c r="S417" s="205">
        <f aca="true" t="shared" si="271" ref="S417:X417">S418</f>
        <v>0</v>
      </c>
      <c r="T417" s="206">
        <f>T418</f>
        <v>0</v>
      </c>
      <c r="U417" s="209">
        <f t="shared" si="271"/>
        <v>0</v>
      </c>
      <c r="V417" s="205">
        <f t="shared" si="271"/>
        <v>0</v>
      </c>
      <c r="W417" s="206">
        <f t="shared" si="271"/>
        <v>0</v>
      </c>
      <c r="X417" s="209">
        <f t="shared" si="271"/>
        <v>0</v>
      </c>
      <c r="Y417" s="187"/>
    </row>
    <row r="418" spans="1:25" ht="24" customHeight="1" thickBot="1">
      <c r="A418" s="130"/>
      <c r="B418" s="141"/>
      <c r="C418" s="131"/>
      <c r="D418" s="132"/>
      <c r="E418" s="235"/>
      <c r="F418" s="238">
        <v>4269</v>
      </c>
      <c r="G418" s="205">
        <f>SUM(H418:I418)</f>
        <v>0</v>
      </c>
      <c r="H418" s="195"/>
      <c r="I418" s="210"/>
      <c r="J418" s="205">
        <f>SUM(K418:L418)</f>
        <v>0</v>
      </c>
      <c r="K418" s="195"/>
      <c r="L418" s="210"/>
      <c r="M418" s="205">
        <f>SUM(N418:O418)</f>
        <v>0</v>
      </c>
      <c r="N418" s="195"/>
      <c r="O418" s="210"/>
      <c r="P418" s="177">
        <f t="shared" si="270"/>
        <v>0</v>
      </c>
      <c r="Q418" s="177">
        <f t="shared" si="270"/>
        <v>0</v>
      </c>
      <c r="R418" s="177">
        <f t="shared" si="270"/>
        <v>0</v>
      </c>
      <c r="S418" s="205">
        <f>SUM(T418:U418)</f>
        <v>0</v>
      </c>
      <c r="T418" s="195"/>
      <c r="U418" s="210"/>
      <c r="V418" s="205">
        <f>SUM(W418:X418)</f>
        <v>0</v>
      </c>
      <c r="W418" s="195"/>
      <c r="X418" s="210"/>
      <c r="Y418" s="187"/>
    </row>
    <row r="419" spans="1:25" s="129" customFormat="1" ht="44.25" customHeight="1" thickBot="1">
      <c r="A419" s="144">
        <v>2900</v>
      </c>
      <c r="B419" s="145" t="s">
        <v>235</v>
      </c>
      <c r="C419" s="142">
        <v>0</v>
      </c>
      <c r="D419" s="143">
        <v>0</v>
      </c>
      <c r="E419" s="188" t="s">
        <v>968</v>
      </c>
      <c r="F419" s="173"/>
      <c r="G419" s="218">
        <f>SUM(H419:I419)</f>
        <v>132357.5</v>
      </c>
      <c r="H419" s="190">
        <f>SUM(H421,H435,H442,H446,H450,H471,H474,H477)</f>
        <v>114340.2</v>
      </c>
      <c r="I419" s="191">
        <f>SUM(I421,I435,I442,I446,I450,I471,I474,I477)</f>
        <v>18017.3</v>
      </c>
      <c r="J419" s="218">
        <f>SUM(K419:L419)</f>
        <v>200187</v>
      </c>
      <c r="K419" s="190">
        <f>SUM(K421,K435,K442,K446,K450,K471,K474,K477)</f>
        <v>157087</v>
      </c>
      <c r="L419" s="191">
        <f>SUM(L421,L435,L442,L446,L450,L471,L474,L477)</f>
        <v>43100</v>
      </c>
      <c r="M419" s="218">
        <f>SUM(N419:O419)</f>
        <v>189745.8</v>
      </c>
      <c r="N419" s="190">
        <f>SUM(N421,N435,N442,N446,N450,N471,N474,N477)</f>
        <v>181045.8</v>
      </c>
      <c r="O419" s="191">
        <f>SUM(O421,O435,O442,O446,O450,O471,O474,O477)</f>
        <v>8700</v>
      </c>
      <c r="P419" s="177">
        <f t="shared" si="270"/>
        <v>-10441.200000000012</v>
      </c>
      <c r="Q419" s="177">
        <f t="shared" si="270"/>
        <v>23958.79999999999</v>
      </c>
      <c r="R419" s="177">
        <f t="shared" si="270"/>
        <v>-34400</v>
      </c>
      <c r="S419" s="218">
        <f>SUM(T419:U419)</f>
        <v>204275</v>
      </c>
      <c r="T419" s="190">
        <f>SUM(T421,T435,T442,T446,T450,T471,T474,T477)</f>
        <v>161175</v>
      </c>
      <c r="U419" s="191">
        <f>SUM(U421,U435,U442,U446,U450,U471,U474,U477)</f>
        <v>43100</v>
      </c>
      <c r="V419" s="218">
        <f>SUM(W419:X419)</f>
        <v>205275</v>
      </c>
      <c r="W419" s="190">
        <f>SUM(W421,W435,W442,W446,W450,W471,W474,W477)</f>
        <v>162175</v>
      </c>
      <c r="X419" s="191">
        <f>SUM(X421,X435,X442,X446,X450,X471,X474,X477)</f>
        <v>43100</v>
      </c>
      <c r="Y419" s="138"/>
    </row>
    <row r="420" spans="1:25" ht="15.75" customHeight="1">
      <c r="A420" s="125"/>
      <c r="B420" s="126"/>
      <c r="C420" s="127"/>
      <c r="D420" s="128"/>
      <c r="E420" s="182" t="s">
        <v>5</v>
      </c>
      <c r="F420" s="183"/>
      <c r="G420" s="214"/>
      <c r="H420" s="215"/>
      <c r="I420" s="216"/>
      <c r="J420" s="214"/>
      <c r="K420" s="215"/>
      <c r="L420" s="216"/>
      <c r="M420" s="214"/>
      <c r="N420" s="215"/>
      <c r="O420" s="216"/>
      <c r="P420" s="177"/>
      <c r="Q420" s="177"/>
      <c r="R420" s="177"/>
      <c r="S420" s="214"/>
      <c r="T420" s="215"/>
      <c r="U420" s="216"/>
      <c r="V420" s="214"/>
      <c r="W420" s="215"/>
      <c r="X420" s="216"/>
      <c r="Y420" s="187"/>
    </row>
    <row r="421" spans="1:25" ht="24.75" customHeight="1" thickBot="1">
      <c r="A421" s="144">
        <v>2910</v>
      </c>
      <c r="B421" s="145" t="s">
        <v>235</v>
      </c>
      <c r="C421" s="142">
        <v>1</v>
      </c>
      <c r="D421" s="143">
        <v>0</v>
      </c>
      <c r="E421" s="188" t="s">
        <v>236</v>
      </c>
      <c r="F421" s="173"/>
      <c r="G421" s="218">
        <f>SUM(H421:I421)</f>
        <v>86436.8</v>
      </c>
      <c r="H421" s="190">
        <f>H423+H434</f>
        <v>74596.2</v>
      </c>
      <c r="I421" s="217">
        <f>I423+I434</f>
        <v>11840.6</v>
      </c>
      <c r="J421" s="218">
        <f>SUM(K421:L421)</f>
        <v>124500</v>
      </c>
      <c r="K421" s="190">
        <f>K423+K434</f>
        <v>90000</v>
      </c>
      <c r="L421" s="217">
        <f>L423+L434</f>
        <v>34500</v>
      </c>
      <c r="M421" s="218">
        <f>SUM(N421:O421)</f>
        <v>103000</v>
      </c>
      <c r="N421" s="190">
        <f>N423+N434</f>
        <v>100000</v>
      </c>
      <c r="O421" s="217">
        <f>O423+O434</f>
        <v>3000</v>
      </c>
      <c r="P421" s="177">
        <f>M421-J421</f>
        <v>-21500</v>
      </c>
      <c r="Q421" s="177">
        <f>N421-K421</f>
        <v>10000</v>
      </c>
      <c r="R421" s="177">
        <f>O421-L421</f>
        <v>-31500</v>
      </c>
      <c r="S421" s="218">
        <f>SUM(T421:U421)</f>
        <v>128588</v>
      </c>
      <c r="T421" s="190">
        <f>T423+T434</f>
        <v>94088</v>
      </c>
      <c r="U421" s="217">
        <f>U423+U434</f>
        <v>34500</v>
      </c>
      <c r="V421" s="218">
        <f>SUM(W421:X421)</f>
        <v>129588</v>
      </c>
      <c r="W421" s="190">
        <f>SUM(W423:W428)</f>
        <v>95088</v>
      </c>
      <c r="X421" s="217">
        <f>X423+X434</f>
        <v>34500</v>
      </c>
      <c r="Y421" s="187"/>
    </row>
    <row r="422" spans="1:25" s="133" customFormat="1" ht="20.25" customHeight="1">
      <c r="A422" s="130"/>
      <c r="B422" s="126"/>
      <c r="C422" s="131"/>
      <c r="D422" s="132"/>
      <c r="E422" s="182" t="s">
        <v>192</v>
      </c>
      <c r="F422" s="183"/>
      <c r="G422" s="184"/>
      <c r="H422" s="185"/>
      <c r="I422" s="186"/>
      <c r="J422" s="184"/>
      <c r="K422" s="185"/>
      <c r="L422" s="186"/>
      <c r="M422" s="184"/>
      <c r="N422" s="185"/>
      <c r="O422" s="186"/>
      <c r="P422" s="177"/>
      <c r="Q422" s="177"/>
      <c r="R422" s="177"/>
      <c r="S422" s="184"/>
      <c r="T422" s="185"/>
      <c r="U422" s="186"/>
      <c r="V422" s="184"/>
      <c r="W422" s="185"/>
      <c r="X422" s="186"/>
      <c r="Y422" s="192"/>
    </row>
    <row r="423" spans="1:25" ht="19.5" customHeight="1" thickBot="1">
      <c r="A423" s="130">
        <v>2911</v>
      </c>
      <c r="B423" s="141" t="s">
        <v>235</v>
      </c>
      <c r="C423" s="131">
        <v>1</v>
      </c>
      <c r="D423" s="132">
        <v>1</v>
      </c>
      <c r="E423" s="182" t="s">
        <v>878</v>
      </c>
      <c r="F423" s="183"/>
      <c r="G423" s="205">
        <f>SUM(H423:I423)</f>
        <v>86436.8</v>
      </c>
      <c r="H423" s="206">
        <f>SUM(H424:H428)</f>
        <v>74596.2</v>
      </c>
      <c r="I423" s="209">
        <f>SUM(I429:I433)</f>
        <v>11840.6</v>
      </c>
      <c r="J423" s="205">
        <f>SUM(K423:L423)</f>
        <v>124500</v>
      </c>
      <c r="K423" s="206">
        <f>SUM(K424:K428)</f>
        <v>90000</v>
      </c>
      <c r="L423" s="209">
        <f>SUM(L429:L433)</f>
        <v>34500</v>
      </c>
      <c r="M423" s="205">
        <f>SUM(N423:O423)</f>
        <v>103000</v>
      </c>
      <c r="N423" s="206">
        <f>SUM(N424:N428)</f>
        <v>100000</v>
      </c>
      <c r="O423" s="209">
        <v>3000</v>
      </c>
      <c r="P423" s="177">
        <f aca="true" t="shared" si="272" ref="P423:R425">M423-J423</f>
        <v>-21500</v>
      </c>
      <c r="Q423" s="177">
        <f t="shared" si="272"/>
        <v>10000</v>
      </c>
      <c r="R423" s="177">
        <f t="shared" si="272"/>
        <v>-31500</v>
      </c>
      <c r="S423" s="205">
        <f>SUM(T423:U423)</f>
        <v>128588</v>
      </c>
      <c r="T423" s="206">
        <f>SUM(T424:T428)</f>
        <v>94088</v>
      </c>
      <c r="U423" s="209">
        <f>SUM(U429:U433)</f>
        <v>34500</v>
      </c>
      <c r="V423" s="205">
        <f>SUM(W423:X423)</f>
        <v>34500</v>
      </c>
      <c r="W423" s="206">
        <f>W425</f>
        <v>0</v>
      </c>
      <c r="X423" s="209">
        <f>X425</f>
        <v>34500</v>
      </c>
      <c r="Y423" s="187"/>
    </row>
    <row r="424" spans="1:25" ht="19.5" customHeight="1" thickBot="1">
      <c r="A424" s="130"/>
      <c r="B424" s="141"/>
      <c r="C424" s="131"/>
      <c r="D424" s="131"/>
      <c r="E424" s="359"/>
      <c r="F424" s="239">
        <v>4511</v>
      </c>
      <c r="G424" s="205">
        <f>SUM(H424:I424)</f>
        <v>74396.2</v>
      </c>
      <c r="H424" s="206">
        <v>74396.2</v>
      </c>
      <c r="I424" s="209"/>
      <c r="J424" s="205">
        <f>SUM(K424:L424)</f>
        <v>90000</v>
      </c>
      <c r="K424" s="206">
        <v>90000</v>
      </c>
      <c r="L424" s="209"/>
      <c r="M424" s="205">
        <f>SUM(N424:O424)</f>
        <v>100000</v>
      </c>
      <c r="N424" s="206">
        <v>100000</v>
      </c>
      <c r="O424" s="209"/>
      <c r="P424" s="177">
        <f t="shared" si="272"/>
        <v>10000</v>
      </c>
      <c r="Q424" s="177">
        <f t="shared" si="272"/>
        <v>10000</v>
      </c>
      <c r="R424" s="177">
        <f t="shared" si="272"/>
        <v>0</v>
      </c>
      <c r="S424" s="205">
        <f>SUM(T424:U424)</f>
        <v>94088</v>
      </c>
      <c r="T424" s="206">
        <v>94088</v>
      </c>
      <c r="U424" s="209"/>
      <c r="V424" s="205">
        <f>SUM(W424:X424)</f>
        <v>95088</v>
      </c>
      <c r="W424" s="206">
        <v>95088</v>
      </c>
      <c r="X424" s="209"/>
      <c r="Y424" s="187"/>
    </row>
    <row r="425" spans="1:25" ht="36.75" customHeight="1" thickBot="1">
      <c r="A425" s="130"/>
      <c r="B425" s="141"/>
      <c r="C425" s="131"/>
      <c r="D425" s="132"/>
      <c r="E425" s="228" t="s">
        <v>909</v>
      </c>
      <c r="F425" s="239">
        <v>4637</v>
      </c>
      <c r="G425" s="205">
        <f>SUM(H425:I425)</f>
        <v>200</v>
      </c>
      <c r="H425" s="206">
        <v>200</v>
      </c>
      <c r="I425" s="206"/>
      <c r="J425" s="205">
        <f>SUM(K425:L425)</f>
        <v>0</v>
      </c>
      <c r="K425" s="206"/>
      <c r="L425" s="206"/>
      <c r="M425" s="205">
        <f>SUM(N425:O425)</f>
        <v>0</v>
      </c>
      <c r="N425" s="206"/>
      <c r="O425" s="206"/>
      <c r="P425" s="177">
        <f t="shared" si="272"/>
        <v>0</v>
      </c>
      <c r="Q425" s="177">
        <f t="shared" si="272"/>
        <v>0</v>
      </c>
      <c r="R425" s="177">
        <f t="shared" si="272"/>
        <v>0</v>
      </c>
      <c r="S425" s="205">
        <f>SUM(T425:U425)</f>
        <v>0</v>
      </c>
      <c r="T425" s="206">
        <f>SUM(T427:T428)</f>
        <v>0</v>
      </c>
      <c r="U425" s="206">
        <f>SUM(U427:U428)</f>
        <v>0</v>
      </c>
      <c r="V425" s="205">
        <f>SUM(W425:X425)</f>
        <v>34500</v>
      </c>
      <c r="W425" s="206">
        <f>SUM(W426:W428)</f>
        <v>0</v>
      </c>
      <c r="X425" s="206">
        <f>SUM(X429:X433)</f>
        <v>34500</v>
      </c>
      <c r="Y425" s="187"/>
    </row>
    <row r="426" spans="1:25" ht="19.5" customHeight="1" thickBot="1">
      <c r="A426" s="130"/>
      <c r="B426" s="141"/>
      <c r="C426" s="131"/>
      <c r="D426" s="132"/>
      <c r="E426" s="182" t="s">
        <v>879</v>
      </c>
      <c r="F426" s="183"/>
      <c r="G426" s="205"/>
      <c r="H426" s="206"/>
      <c r="I426" s="207"/>
      <c r="J426" s="205"/>
      <c r="K426" s="206"/>
      <c r="L426" s="207"/>
      <c r="M426" s="205"/>
      <c r="N426" s="206"/>
      <c r="O426" s="207"/>
      <c r="P426" s="177"/>
      <c r="Q426" s="177"/>
      <c r="R426" s="177"/>
      <c r="S426" s="205"/>
      <c r="T426" s="206"/>
      <c r="U426" s="207"/>
      <c r="V426" s="205"/>
      <c r="W426" s="206"/>
      <c r="X426" s="207"/>
      <c r="Y426" s="187"/>
    </row>
    <row r="427" spans="1:25" ht="19.5" customHeight="1" thickBot="1">
      <c r="A427" s="130"/>
      <c r="B427" s="141"/>
      <c r="C427" s="131"/>
      <c r="D427" s="132"/>
      <c r="E427" s="219" t="s">
        <v>910</v>
      </c>
      <c r="F427" s="239"/>
      <c r="G427" s="205">
        <f aca="true" t="shared" si="273" ref="G427:G433">SUM(H427:I427)</f>
        <v>0</v>
      </c>
      <c r="H427" s="195"/>
      <c r="I427" s="210"/>
      <c r="J427" s="205">
        <f aca="true" t="shared" si="274" ref="J427:J433">SUM(K427:L427)</f>
        <v>0</v>
      </c>
      <c r="K427" s="195"/>
      <c r="L427" s="210"/>
      <c r="M427" s="205">
        <f aca="true" t="shared" si="275" ref="M427:M433">SUM(N427:O427)</f>
        <v>0</v>
      </c>
      <c r="N427" s="195"/>
      <c r="O427" s="210"/>
      <c r="P427" s="177">
        <f aca="true" t="shared" si="276" ref="P427:R434">M427-J427</f>
        <v>0</v>
      </c>
      <c r="Q427" s="177">
        <f t="shared" si="276"/>
        <v>0</v>
      </c>
      <c r="R427" s="177">
        <f t="shared" si="276"/>
        <v>0</v>
      </c>
      <c r="S427" s="205">
        <f aca="true" t="shared" si="277" ref="S427:S433">SUM(T427:U427)</f>
        <v>0</v>
      </c>
      <c r="T427" s="195"/>
      <c r="U427" s="210"/>
      <c r="V427" s="205">
        <f aca="true" t="shared" si="278" ref="V427:V433">SUM(W427:X427)</f>
        <v>0</v>
      </c>
      <c r="W427" s="195"/>
      <c r="X427" s="210"/>
      <c r="Y427" s="187"/>
    </row>
    <row r="428" spans="1:25" ht="19.5" customHeight="1" thickBot="1">
      <c r="A428" s="130"/>
      <c r="B428" s="141"/>
      <c r="C428" s="131"/>
      <c r="D428" s="132"/>
      <c r="E428" s="219" t="s">
        <v>911</v>
      </c>
      <c r="F428" s="239"/>
      <c r="G428" s="205">
        <f t="shared" si="273"/>
        <v>0</v>
      </c>
      <c r="H428" s="195"/>
      <c r="I428" s="210"/>
      <c r="J428" s="205">
        <f t="shared" si="274"/>
        <v>0</v>
      </c>
      <c r="K428" s="195"/>
      <c r="L428" s="210"/>
      <c r="M428" s="205">
        <f t="shared" si="275"/>
        <v>0</v>
      </c>
      <c r="N428" s="195"/>
      <c r="O428" s="210"/>
      <c r="P428" s="177">
        <f t="shared" si="276"/>
        <v>0</v>
      </c>
      <c r="Q428" s="177">
        <f t="shared" si="276"/>
        <v>0</v>
      </c>
      <c r="R428" s="177">
        <f t="shared" si="276"/>
        <v>0</v>
      </c>
      <c r="S428" s="205">
        <f t="shared" si="277"/>
        <v>0</v>
      </c>
      <c r="T428" s="195"/>
      <c r="U428" s="210"/>
      <c r="V428" s="205">
        <f t="shared" si="278"/>
        <v>0</v>
      </c>
      <c r="W428" s="195"/>
      <c r="X428" s="210"/>
      <c r="Y428" s="187"/>
    </row>
    <row r="429" spans="1:25" ht="19.5" customHeight="1" thickBot="1">
      <c r="A429" s="130"/>
      <c r="B429" s="141"/>
      <c r="C429" s="131"/>
      <c r="D429" s="132"/>
      <c r="E429" s="219"/>
      <c r="F429" s="239">
        <v>5112</v>
      </c>
      <c r="G429" s="205">
        <f t="shared" si="273"/>
        <v>0</v>
      </c>
      <c r="H429" s="195"/>
      <c r="I429" s="210"/>
      <c r="J429" s="205">
        <f t="shared" si="274"/>
        <v>0</v>
      </c>
      <c r="K429" s="195"/>
      <c r="L429" s="210"/>
      <c r="M429" s="205">
        <f t="shared" si="275"/>
        <v>0</v>
      </c>
      <c r="N429" s="195"/>
      <c r="O429" s="210"/>
      <c r="P429" s="177">
        <f t="shared" si="276"/>
        <v>0</v>
      </c>
      <c r="Q429" s="177">
        <f t="shared" si="276"/>
        <v>0</v>
      </c>
      <c r="R429" s="177">
        <f t="shared" si="276"/>
        <v>0</v>
      </c>
      <c r="S429" s="205">
        <f t="shared" si="277"/>
        <v>0</v>
      </c>
      <c r="T429" s="195"/>
      <c r="U429" s="210"/>
      <c r="V429" s="205">
        <f t="shared" si="278"/>
        <v>0</v>
      </c>
      <c r="W429" s="195"/>
      <c r="X429" s="210"/>
      <c r="Y429" s="187"/>
    </row>
    <row r="430" spans="1:25" ht="19.5" customHeight="1" thickBot="1">
      <c r="A430" s="130"/>
      <c r="B430" s="141"/>
      <c r="C430" s="131"/>
      <c r="D430" s="132"/>
      <c r="E430" s="219"/>
      <c r="F430" s="239">
        <v>5113</v>
      </c>
      <c r="G430" s="205">
        <f t="shared" si="273"/>
        <v>11840.6</v>
      </c>
      <c r="H430" s="195"/>
      <c r="I430" s="210">
        <v>11840.6</v>
      </c>
      <c r="J430" s="205">
        <f t="shared" si="274"/>
        <v>30000</v>
      </c>
      <c r="K430" s="195"/>
      <c r="L430" s="210">
        <v>30000</v>
      </c>
      <c r="M430" s="205">
        <f t="shared" si="275"/>
        <v>0</v>
      </c>
      <c r="N430" s="195"/>
      <c r="O430" s="210">
        <v>0</v>
      </c>
      <c r="P430" s="177">
        <f t="shared" si="276"/>
        <v>-30000</v>
      </c>
      <c r="Q430" s="177">
        <f t="shared" si="276"/>
        <v>0</v>
      </c>
      <c r="R430" s="177">
        <f t="shared" si="276"/>
        <v>-30000</v>
      </c>
      <c r="S430" s="205">
        <f t="shared" si="277"/>
        <v>30000</v>
      </c>
      <c r="T430" s="195"/>
      <c r="U430" s="210">
        <v>30000</v>
      </c>
      <c r="V430" s="205">
        <f t="shared" si="278"/>
        <v>30000</v>
      </c>
      <c r="W430" s="195"/>
      <c r="X430" s="210">
        <v>30000</v>
      </c>
      <c r="Y430" s="187"/>
    </row>
    <row r="431" spans="1:25" ht="19.5" customHeight="1" thickBot="1">
      <c r="A431" s="130"/>
      <c r="B431" s="141"/>
      <c r="C431" s="131"/>
      <c r="D431" s="132"/>
      <c r="E431" s="219"/>
      <c r="F431" s="239">
        <v>5122</v>
      </c>
      <c r="G431" s="205">
        <f t="shared" si="273"/>
        <v>0</v>
      </c>
      <c r="H431" s="195"/>
      <c r="I431" s="210"/>
      <c r="J431" s="205">
        <f t="shared" si="274"/>
        <v>2000</v>
      </c>
      <c r="K431" s="195"/>
      <c r="L431" s="210">
        <v>2000</v>
      </c>
      <c r="M431" s="205">
        <f t="shared" si="275"/>
        <v>0</v>
      </c>
      <c r="N431" s="195"/>
      <c r="O431" s="210">
        <v>0</v>
      </c>
      <c r="P431" s="177">
        <f t="shared" si="276"/>
        <v>-2000</v>
      </c>
      <c r="Q431" s="177">
        <f t="shared" si="276"/>
        <v>0</v>
      </c>
      <c r="R431" s="177">
        <f t="shared" si="276"/>
        <v>-2000</v>
      </c>
      <c r="S431" s="205">
        <f t="shared" si="277"/>
        <v>2000</v>
      </c>
      <c r="T431" s="195"/>
      <c r="U431" s="210">
        <v>2000</v>
      </c>
      <c r="V431" s="205">
        <f t="shared" si="278"/>
        <v>2000</v>
      </c>
      <c r="W431" s="195"/>
      <c r="X431" s="210">
        <v>2000</v>
      </c>
      <c r="Y431" s="187"/>
    </row>
    <row r="432" spans="1:25" ht="19.5" customHeight="1" thickBot="1">
      <c r="A432" s="130"/>
      <c r="B432" s="141"/>
      <c r="C432" s="131"/>
      <c r="D432" s="132"/>
      <c r="E432" s="219"/>
      <c r="F432" s="239">
        <v>5129</v>
      </c>
      <c r="G432" s="205">
        <f t="shared" si="273"/>
        <v>0</v>
      </c>
      <c r="H432" s="195"/>
      <c r="I432" s="210"/>
      <c r="J432" s="205">
        <f t="shared" si="274"/>
        <v>1000</v>
      </c>
      <c r="K432" s="195"/>
      <c r="L432" s="210">
        <v>1000</v>
      </c>
      <c r="M432" s="205">
        <f t="shared" si="275"/>
        <v>0</v>
      </c>
      <c r="N432" s="195"/>
      <c r="O432" s="210">
        <v>0</v>
      </c>
      <c r="P432" s="177">
        <f>M432-J432</f>
        <v>-1000</v>
      </c>
      <c r="Q432" s="177">
        <f>N432-K432</f>
        <v>0</v>
      </c>
      <c r="R432" s="177">
        <f>O432-L432</f>
        <v>-1000</v>
      </c>
      <c r="S432" s="205">
        <f t="shared" si="277"/>
        <v>1000</v>
      </c>
      <c r="T432" s="195"/>
      <c r="U432" s="210">
        <v>1000</v>
      </c>
      <c r="V432" s="205">
        <f t="shared" si="278"/>
        <v>1000</v>
      </c>
      <c r="W432" s="195"/>
      <c r="X432" s="210">
        <v>1000</v>
      </c>
      <c r="Y432" s="187"/>
    </row>
    <row r="433" spans="1:25" ht="19.5" customHeight="1" thickBot="1">
      <c r="A433" s="130"/>
      <c r="B433" s="141"/>
      <c r="C433" s="131"/>
      <c r="D433" s="132"/>
      <c r="E433" s="219"/>
      <c r="F433" s="239">
        <v>5134</v>
      </c>
      <c r="G433" s="205">
        <f t="shared" si="273"/>
        <v>0</v>
      </c>
      <c r="H433" s="195"/>
      <c r="I433" s="210"/>
      <c r="J433" s="205">
        <f t="shared" si="274"/>
        <v>1500</v>
      </c>
      <c r="K433" s="195"/>
      <c r="L433" s="210">
        <v>1500</v>
      </c>
      <c r="M433" s="205">
        <f t="shared" si="275"/>
        <v>4004.9</v>
      </c>
      <c r="N433" s="195"/>
      <c r="O433" s="210">
        <v>4004.9</v>
      </c>
      <c r="P433" s="177">
        <f t="shared" si="276"/>
        <v>2504.9</v>
      </c>
      <c r="Q433" s="177">
        <f t="shared" si="276"/>
        <v>0</v>
      </c>
      <c r="R433" s="177">
        <f t="shared" si="276"/>
        <v>2504.9</v>
      </c>
      <c r="S433" s="205">
        <f t="shared" si="277"/>
        <v>1500</v>
      </c>
      <c r="T433" s="195"/>
      <c r="U433" s="210">
        <v>1500</v>
      </c>
      <c r="V433" s="205">
        <f t="shared" si="278"/>
        <v>1500</v>
      </c>
      <c r="W433" s="195"/>
      <c r="X433" s="210">
        <v>1500</v>
      </c>
      <c r="Y433" s="187"/>
    </row>
    <row r="434" spans="1:25" ht="18" customHeight="1" thickBot="1">
      <c r="A434" s="130">
        <v>2912</v>
      </c>
      <c r="B434" s="141" t="s">
        <v>235</v>
      </c>
      <c r="C434" s="131">
        <v>1</v>
      </c>
      <c r="D434" s="132">
        <v>2</v>
      </c>
      <c r="E434" s="182" t="s">
        <v>880</v>
      </c>
      <c r="F434" s="183"/>
      <c r="G434" s="205"/>
      <c r="H434" s="195"/>
      <c r="I434" s="196"/>
      <c r="J434" s="205"/>
      <c r="K434" s="195"/>
      <c r="L434" s="196"/>
      <c r="M434" s="205"/>
      <c r="N434" s="195"/>
      <c r="O434" s="196"/>
      <c r="P434" s="177">
        <f t="shared" si="276"/>
        <v>0</v>
      </c>
      <c r="Q434" s="177">
        <f t="shared" si="276"/>
        <v>0</v>
      </c>
      <c r="R434" s="177">
        <f t="shared" si="276"/>
        <v>0</v>
      </c>
      <c r="S434" s="205"/>
      <c r="T434" s="195"/>
      <c r="U434" s="196"/>
      <c r="V434" s="205"/>
      <c r="W434" s="195"/>
      <c r="X434" s="196"/>
      <c r="Y434" s="187"/>
    </row>
    <row r="435" spans="1:25" ht="16.5" customHeight="1">
      <c r="A435" s="144">
        <v>2920</v>
      </c>
      <c r="B435" s="145" t="s">
        <v>235</v>
      </c>
      <c r="C435" s="142">
        <v>2</v>
      </c>
      <c r="D435" s="143">
        <v>0</v>
      </c>
      <c r="E435" s="188" t="s">
        <v>237</v>
      </c>
      <c r="F435" s="173"/>
      <c r="G435" s="189">
        <f aca="true" t="shared" si="279" ref="G435:O435">G437+G438</f>
        <v>400</v>
      </c>
      <c r="H435" s="190">
        <f t="shared" si="279"/>
        <v>400</v>
      </c>
      <c r="I435" s="217">
        <f t="shared" si="279"/>
        <v>0</v>
      </c>
      <c r="J435" s="189">
        <f t="shared" si="279"/>
        <v>5000</v>
      </c>
      <c r="K435" s="190">
        <f t="shared" si="279"/>
        <v>5000</v>
      </c>
      <c r="L435" s="217">
        <f t="shared" si="279"/>
        <v>0</v>
      </c>
      <c r="M435" s="189">
        <f t="shared" si="279"/>
        <v>5000</v>
      </c>
      <c r="N435" s="190">
        <f t="shared" si="279"/>
        <v>5000</v>
      </c>
      <c r="O435" s="217">
        <f t="shared" si="279"/>
        <v>0</v>
      </c>
      <c r="P435" s="177">
        <f aca="true" t="shared" si="280" ref="P435:P514">M435-J435</f>
        <v>0</v>
      </c>
      <c r="Q435" s="177">
        <f aca="true" t="shared" si="281" ref="Q435:Q514">N435-K435</f>
        <v>0</v>
      </c>
      <c r="R435" s="177">
        <f>O435-L435</f>
        <v>0</v>
      </c>
      <c r="S435" s="189">
        <f aca="true" t="shared" si="282" ref="S435:X435">S437+S438</f>
        <v>5000</v>
      </c>
      <c r="T435" s="190">
        <f t="shared" si="282"/>
        <v>5000</v>
      </c>
      <c r="U435" s="217">
        <f t="shared" si="282"/>
        <v>0</v>
      </c>
      <c r="V435" s="189">
        <f t="shared" si="282"/>
        <v>5000</v>
      </c>
      <c r="W435" s="190">
        <f t="shared" si="282"/>
        <v>5000</v>
      </c>
      <c r="X435" s="217">
        <f t="shared" si="282"/>
        <v>0</v>
      </c>
      <c r="Y435" s="187"/>
    </row>
    <row r="436" spans="1:25" s="133" customFormat="1" ht="18.75" customHeight="1">
      <c r="A436" s="130"/>
      <c r="B436" s="126"/>
      <c r="C436" s="131"/>
      <c r="D436" s="132"/>
      <c r="E436" s="182" t="s">
        <v>192</v>
      </c>
      <c r="F436" s="183"/>
      <c r="G436" s="184"/>
      <c r="H436" s="185"/>
      <c r="I436" s="186"/>
      <c r="J436" s="184"/>
      <c r="K436" s="185"/>
      <c r="L436" s="186"/>
      <c r="M436" s="184"/>
      <c r="N436" s="185"/>
      <c r="O436" s="186"/>
      <c r="P436" s="177"/>
      <c r="Q436" s="177"/>
      <c r="R436" s="177"/>
      <c r="S436" s="184"/>
      <c r="T436" s="185"/>
      <c r="U436" s="186"/>
      <c r="V436" s="184"/>
      <c r="W436" s="185"/>
      <c r="X436" s="186"/>
      <c r="Y436" s="192"/>
    </row>
    <row r="437" spans="1:25" ht="17.25" customHeight="1" thickBot="1">
      <c r="A437" s="130">
        <v>2921</v>
      </c>
      <c r="B437" s="141" t="s">
        <v>235</v>
      </c>
      <c r="C437" s="131">
        <v>2</v>
      </c>
      <c r="D437" s="132">
        <v>1</v>
      </c>
      <c r="E437" s="182" t="s">
        <v>238</v>
      </c>
      <c r="F437" s="183"/>
      <c r="G437" s="205">
        <f>SUM(H437:I437)</f>
        <v>0</v>
      </c>
      <c r="H437" s="206"/>
      <c r="I437" s="209"/>
      <c r="J437" s="205">
        <f>SUM(K437:L437)</f>
        <v>0</v>
      </c>
      <c r="K437" s="206"/>
      <c r="L437" s="209"/>
      <c r="M437" s="205">
        <f>SUM(N437:O437)</f>
        <v>0</v>
      </c>
      <c r="N437" s="206"/>
      <c r="O437" s="209"/>
      <c r="P437" s="177">
        <f t="shared" si="280"/>
        <v>0</v>
      </c>
      <c r="Q437" s="177">
        <f t="shared" si="281"/>
        <v>0</v>
      </c>
      <c r="R437" s="177">
        <f>O437-L437</f>
        <v>0</v>
      </c>
      <c r="S437" s="205">
        <f>SUM(T437:U437)</f>
        <v>0</v>
      </c>
      <c r="T437" s="206"/>
      <c r="U437" s="209"/>
      <c r="V437" s="205">
        <f>SUM(W437:X437)</f>
        <v>0</v>
      </c>
      <c r="W437" s="206"/>
      <c r="X437" s="209"/>
      <c r="Y437" s="187"/>
    </row>
    <row r="438" spans="1:25" ht="30.75" customHeight="1" thickBot="1">
      <c r="A438" s="130">
        <v>2922</v>
      </c>
      <c r="B438" s="141" t="s">
        <v>235</v>
      </c>
      <c r="C438" s="131">
        <v>2</v>
      </c>
      <c r="D438" s="132">
        <v>2</v>
      </c>
      <c r="E438" s="182" t="s">
        <v>881</v>
      </c>
      <c r="F438" s="183">
        <v>4639</v>
      </c>
      <c r="G438" s="205">
        <f>SUM(H438:I438)</f>
        <v>400</v>
      </c>
      <c r="H438" s="195">
        <f>SUM(H439:H441)</f>
        <v>400</v>
      </c>
      <c r="I438" s="196">
        <v>0</v>
      </c>
      <c r="J438" s="205">
        <f>SUM(K438:L438)</f>
        <v>5000</v>
      </c>
      <c r="K438" s="195">
        <f>SUM(K439:K441)</f>
        <v>5000</v>
      </c>
      <c r="L438" s="196">
        <v>0</v>
      </c>
      <c r="M438" s="205">
        <f>SUM(N438:O438)</f>
        <v>5000</v>
      </c>
      <c r="N438" s="195">
        <f>SUM(N439:N441)</f>
        <v>5000</v>
      </c>
      <c r="O438" s="196">
        <v>0</v>
      </c>
      <c r="P438" s="177">
        <f t="shared" si="280"/>
        <v>0</v>
      </c>
      <c r="Q438" s="177">
        <f t="shared" si="281"/>
        <v>0</v>
      </c>
      <c r="R438" s="177">
        <f>O438-L438</f>
        <v>0</v>
      </c>
      <c r="S438" s="205">
        <f>SUM(T438:U438)</f>
        <v>5000</v>
      </c>
      <c r="T438" s="195">
        <f>SUM(T439:T441)</f>
        <v>5000</v>
      </c>
      <c r="U438" s="196">
        <v>0</v>
      </c>
      <c r="V438" s="205">
        <f>SUM(W438:X438)</f>
        <v>5000</v>
      </c>
      <c r="W438" s="195">
        <f>SUM(W439:W441)</f>
        <v>5000</v>
      </c>
      <c r="X438" s="196">
        <v>0</v>
      </c>
      <c r="Y438" s="187"/>
    </row>
    <row r="439" spans="1:25" ht="30.75" customHeight="1" thickBot="1">
      <c r="A439" s="130"/>
      <c r="B439" s="141"/>
      <c r="C439" s="131"/>
      <c r="D439" s="132"/>
      <c r="E439" s="182"/>
      <c r="F439" s="183">
        <v>4637</v>
      </c>
      <c r="G439" s="205">
        <f>SUM(H439:I439)</f>
        <v>400</v>
      </c>
      <c r="H439" s="195">
        <v>400</v>
      </c>
      <c r="I439" s="210"/>
      <c r="J439" s="205">
        <f>SUM(K439:L439)</f>
        <v>3000</v>
      </c>
      <c r="K439" s="195">
        <v>3000</v>
      </c>
      <c r="L439" s="210"/>
      <c r="M439" s="205">
        <f>SUM(N439:O439)</f>
        <v>1000</v>
      </c>
      <c r="N439" s="195">
        <v>1000</v>
      </c>
      <c r="O439" s="210">
        <v>0</v>
      </c>
      <c r="P439" s="177">
        <f aca="true" t="shared" si="283" ref="P439:R441">M439-J439</f>
        <v>-2000</v>
      </c>
      <c r="Q439" s="177">
        <f t="shared" si="283"/>
        <v>-2000</v>
      </c>
      <c r="R439" s="177">
        <f t="shared" si="283"/>
        <v>0</v>
      </c>
      <c r="S439" s="205">
        <f>SUM(T439:U439)</f>
        <v>3000</v>
      </c>
      <c r="T439" s="195">
        <v>3000</v>
      </c>
      <c r="U439" s="210"/>
      <c r="V439" s="205">
        <f>SUM(W439:X439)</f>
        <v>3000</v>
      </c>
      <c r="W439" s="195">
        <v>3000</v>
      </c>
      <c r="X439" s="210"/>
      <c r="Y439" s="187"/>
    </row>
    <row r="440" spans="1:25" ht="30.75" customHeight="1" thickBot="1">
      <c r="A440" s="130"/>
      <c r="B440" s="141"/>
      <c r="C440" s="131"/>
      <c r="D440" s="132"/>
      <c r="E440" s="182"/>
      <c r="F440" s="183"/>
      <c r="G440" s="205"/>
      <c r="H440" s="195"/>
      <c r="I440" s="210"/>
      <c r="J440" s="205"/>
      <c r="K440" s="195"/>
      <c r="L440" s="210"/>
      <c r="M440" s="205">
        <v>1000</v>
      </c>
      <c r="N440" s="195">
        <v>1000</v>
      </c>
      <c r="O440" s="210"/>
      <c r="P440" s="177"/>
      <c r="Q440" s="177"/>
      <c r="R440" s="177"/>
      <c r="S440" s="205"/>
      <c r="T440" s="195"/>
      <c r="U440" s="210"/>
      <c r="V440" s="205"/>
      <c r="W440" s="195"/>
      <c r="X440" s="210"/>
      <c r="Y440" s="187"/>
    </row>
    <row r="441" spans="1:25" ht="30.75" customHeight="1" thickBot="1">
      <c r="A441" s="130"/>
      <c r="B441" s="141"/>
      <c r="C441" s="131"/>
      <c r="D441" s="132"/>
      <c r="E441" s="182"/>
      <c r="F441" s="183">
        <v>4657</v>
      </c>
      <c r="G441" s="205">
        <f>SUM(H441:I441)</f>
        <v>0</v>
      </c>
      <c r="H441" s="195"/>
      <c r="I441" s="210"/>
      <c r="J441" s="205">
        <f>SUM(K441:L441)</f>
        <v>2000</v>
      </c>
      <c r="K441" s="195">
        <v>2000</v>
      </c>
      <c r="L441" s="210"/>
      <c r="M441" s="205">
        <f>SUM(N441:O441)</f>
        <v>3000</v>
      </c>
      <c r="N441" s="195">
        <v>3000</v>
      </c>
      <c r="O441" s="210">
        <v>0</v>
      </c>
      <c r="P441" s="177">
        <f t="shared" si="283"/>
        <v>1000</v>
      </c>
      <c r="Q441" s="177">
        <f t="shared" si="283"/>
        <v>1000</v>
      </c>
      <c r="R441" s="177">
        <f t="shared" si="283"/>
        <v>0</v>
      </c>
      <c r="S441" s="205">
        <f>SUM(T441:U441)</f>
        <v>2000</v>
      </c>
      <c r="T441" s="195">
        <v>2000</v>
      </c>
      <c r="U441" s="210"/>
      <c r="V441" s="205">
        <f>SUM(W441:X441)</f>
        <v>2000</v>
      </c>
      <c r="W441" s="195">
        <v>2000</v>
      </c>
      <c r="X441" s="210"/>
      <c r="Y441" s="187"/>
    </row>
    <row r="442" spans="1:25" ht="36.75" customHeight="1">
      <c r="A442" s="144">
        <v>2930</v>
      </c>
      <c r="B442" s="145" t="s">
        <v>235</v>
      </c>
      <c r="C442" s="142">
        <v>3</v>
      </c>
      <c r="D442" s="143">
        <v>0</v>
      </c>
      <c r="E442" s="188" t="s">
        <v>882</v>
      </c>
      <c r="F442" s="173"/>
      <c r="G442" s="189">
        <f aca="true" t="shared" si="284" ref="G442:O442">SUM(G444:G445)</f>
        <v>0</v>
      </c>
      <c r="H442" s="190">
        <f t="shared" si="284"/>
        <v>0</v>
      </c>
      <c r="I442" s="191">
        <f t="shared" si="284"/>
        <v>0</v>
      </c>
      <c r="J442" s="189">
        <f t="shared" si="284"/>
        <v>0</v>
      </c>
      <c r="K442" s="190">
        <f t="shared" si="284"/>
        <v>0</v>
      </c>
      <c r="L442" s="191">
        <f t="shared" si="284"/>
        <v>0</v>
      </c>
      <c r="M442" s="189">
        <f t="shared" si="284"/>
        <v>0</v>
      </c>
      <c r="N442" s="190">
        <f t="shared" si="284"/>
        <v>0</v>
      </c>
      <c r="O442" s="191">
        <f t="shared" si="284"/>
        <v>0</v>
      </c>
      <c r="P442" s="177">
        <f t="shared" si="280"/>
        <v>0</v>
      </c>
      <c r="Q442" s="177">
        <f t="shared" si="281"/>
        <v>0</v>
      </c>
      <c r="R442" s="177">
        <f>O442-L442</f>
        <v>0</v>
      </c>
      <c r="S442" s="189">
        <f aca="true" t="shared" si="285" ref="S442:X442">SUM(S444:S445)</f>
        <v>0</v>
      </c>
      <c r="T442" s="190">
        <f t="shared" si="285"/>
        <v>0</v>
      </c>
      <c r="U442" s="191">
        <f t="shared" si="285"/>
        <v>0</v>
      </c>
      <c r="V442" s="189">
        <f t="shared" si="285"/>
        <v>0</v>
      </c>
      <c r="W442" s="190">
        <f t="shared" si="285"/>
        <v>0</v>
      </c>
      <c r="X442" s="191">
        <f t="shared" si="285"/>
        <v>0</v>
      </c>
      <c r="Y442" s="187"/>
    </row>
    <row r="443" spans="1:25" s="133" customFormat="1" ht="19.5" customHeight="1">
      <c r="A443" s="130"/>
      <c r="B443" s="126"/>
      <c r="C443" s="131"/>
      <c r="D443" s="132"/>
      <c r="E443" s="182" t="s">
        <v>192</v>
      </c>
      <c r="F443" s="183"/>
      <c r="G443" s="184"/>
      <c r="H443" s="185"/>
      <c r="I443" s="186"/>
      <c r="J443" s="184"/>
      <c r="K443" s="185"/>
      <c r="L443" s="186"/>
      <c r="M443" s="184"/>
      <c r="N443" s="185"/>
      <c r="O443" s="186"/>
      <c r="P443" s="177"/>
      <c r="Q443" s="177"/>
      <c r="R443" s="177"/>
      <c r="S443" s="184"/>
      <c r="T443" s="185"/>
      <c r="U443" s="186"/>
      <c r="V443" s="184"/>
      <c r="W443" s="185"/>
      <c r="X443" s="186"/>
      <c r="Y443" s="192"/>
    </row>
    <row r="444" spans="1:25" ht="25.5" customHeight="1" thickBot="1">
      <c r="A444" s="130">
        <v>2931</v>
      </c>
      <c r="B444" s="141" t="s">
        <v>235</v>
      </c>
      <c r="C444" s="131">
        <v>3</v>
      </c>
      <c r="D444" s="132">
        <v>1</v>
      </c>
      <c r="E444" s="182" t="s">
        <v>883</v>
      </c>
      <c r="F444" s="183"/>
      <c r="G444" s="205">
        <f>SUM(H444:I444)</f>
        <v>0</v>
      </c>
      <c r="H444" s="206"/>
      <c r="I444" s="207"/>
      <c r="J444" s="205">
        <f>SUM(K444:L444)</f>
        <v>0</v>
      </c>
      <c r="K444" s="206"/>
      <c r="L444" s="207"/>
      <c r="M444" s="205">
        <f>SUM(N444:O444)</f>
        <v>0</v>
      </c>
      <c r="N444" s="206"/>
      <c r="O444" s="207"/>
      <c r="P444" s="177">
        <f t="shared" si="280"/>
        <v>0</v>
      </c>
      <c r="Q444" s="177">
        <f t="shared" si="281"/>
        <v>0</v>
      </c>
      <c r="R444" s="177">
        <f>O444-L444</f>
        <v>0</v>
      </c>
      <c r="S444" s="205">
        <f>SUM(T444:U444)</f>
        <v>0</v>
      </c>
      <c r="T444" s="206"/>
      <c r="U444" s="207"/>
      <c r="V444" s="205">
        <f>SUM(W444:X444)</f>
        <v>0</v>
      </c>
      <c r="W444" s="206"/>
      <c r="X444" s="207"/>
      <c r="Y444" s="187"/>
    </row>
    <row r="445" spans="1:25" ht="18.75" customHeight="1" thickBot="1">
      <c r="A445" s="130">
        <v>2932</v>
      </c>
      <c r="B445" s="141" t="s">
        <v>235</v>
      </c>
      <c r="C445" s="131">
        <v>3</v>
      </c>
      <c r="D445" s="132">
        <v>2</v>
      </c>
      <c r="E445" s="182" t="s">
        <v>884</v>
      </c>
      <c r="F445" s="183"/>
      <c r="G445" s="205">
        <f>SUM(H445:I445)</f>
        <v>0</v>
      </c>
      <c r="H445" s="195"/>
      <c r="I445" s="196"/>
      <c r="J445" s="205">
        <f>SUM(K445:L445)</f>
        <v>0</v>
      </c>
      <c r="K445" s="195"/>
      <c r="L445" s="196"/>
      <c r="M445" s="205">
        <f>SUM(N445:O445)</f>
        <v>0</v>
      </c>
      <c r="N445" s="195"/>
      <c r="O445" s="196"/>
      <c r="P445" s="177">
        <f t="shared" si="280"/>
        <v>0</v>
      </c>
      <c r="Q445" s="177">
        <f t="shared" si="281"/>
        <v>0</v>
      </c>
      <c r="R445" s="177">
        <f>O445-L445</f>
        <v>0</v>
      </c>
      <c r="S445" s="205">
        <f>SUM(T445:U445)</f>
        <v>0</v>
      </c>
      <c r="T445" s="195"/>
      <c r="U445" s="196"/>
      <c r="V445" s="205">
        <f>SUM(W445:X445)</f>
        <v>0</v>
      </c>
      <c r="W445" s="195"/>
      <c r="X445" s="196"/>
      <c r="Y445" s="187"/>
    </row>
    <row r="446" spans="1:25" ht="16.5" customHeight="1">
      <c r="A446" s="144">
        <v>2940</v>
      </c>
      <c r="B446" s="145" t="s">
        <v>235</v>
      </c>
      <c r="C446" s="142">
        <v>4</v>
      </c>
      <c r="D446" s="143">
        <v>0</v>
      </c>
      <c r="E446" s="188" t="s">
        <v>885</v>
      </c>
      <c r="F446" s="173"/>
      <c r="G446" s="189">
        <f>G448</f>
        <v>0</v>
      </c>
      <c r="H446" s="190">
        <f>SUM(H448:H449)</f>
        <v>0</v>
      </c>
      <c r="I446" s="190">
        <f>SUM(I448:I449)</f>
        <v>0</v>
      </c>
      <c r="J446" s="189">
        <f>J448</f>
        <v>0</v>
      </c>
      <c r="K446" s="190">
        <f>SUM(K448:K449)</f>
        <v>0</v>
      </c>
      <c r="L446" s="190">
        <f>SUM(L448:L449)</f>
        <v>0</v>
      </c>
      <c r="M446" s="189">
        <f>M448</f>
        <v>0</v>
      </c>
      <c r="N446" s="190">
        <f>SUM(N448:N449)</f>
        <v>0</v>
      </c>
      <c r="O446" s="190">
        <f>SUM(O448:O449)</f>
        <v>0</v>
      </c>
      <c r="P446" s="177">
        <f t="shared" si="280"/>
        <v>0</v>
      </c>
      <c r="Q446" s="177">
        <f t="shared" si="281"/>
        <v>0</v>
      </c>
      <c r="R446" s="177">
        <f>O446-L446</f>
        <v>0</v>
      </c>
      <c r="S446" s="189">
        <f>S448</f>
        <v>0</v>
      </c>
      <c r="T446" s="190">
        <f>SUM(T448:T449)</f>
        <v>0</v>
      </c>
      <c r="U446" s="190">
        <f>SUM(U448:U449)</f>
        <v>0</v>
      </c>
      <c r="V446" s="189">
        <f>V448</f>
        <v>0</v>
      </c>
      <c r="W446" s="190">
        <f>SUM(W448:W449)</f>
        <v>0</v>
      </c>
      <c r="X446" s="190">
        <f>SUM(X448:X449)</f>
        <v>0</v>
      </c>
      <c r="Y446" s="187"/>
    </row>
    <row r="447" spans="1:25" s="133" customFormat="1" ht="18.75" customHeight="1">
      <c r="A447" s="130"/>
      <c r="B447" s="126"/>
      <c r="C447" s="131"/>
      <c r="D447" s="132"/>
      <c r="E447" s="182" t="s">
        <v>192</v>
      </c>
      <c r="F447" s="183"/>
      <c r="G447" s="184"/>
      <c r="H447" s="185"/>
      <c r="I447" s="186"/>
      <c r="J447" s="184"/>
      <c r="K447" s="185"/>
      <c r="L447" s="186"/>
      <c r="M447" s="184"/>
      <c r="N447" s="185"/>
      <c r="O447" s="186"/>
      <c r="P447" s="177"/>
      <c r="Q447" s="177"/>
      <c r="R447" s="177"/>
      <c r="S447" s="184"/>
      <c r="T447" s="185"/>
      <c r="U447" s="186"/>
      <c r="V447" s="184"/>
      <c r="W447" s="185"/>
      <c r="X447" s="186"/>
      <c r="Y447" s="192"/>
    </row>
    <row r="448" spans="1:25" ht="24" customHeight="1" thickBot="1">
      <c r="A448" s="130">
        <v>2941</v>
      </c>
      <c r="B448" s="141" t="s">
        <v>235</v>
      </c>
      <c r="C448" s="131">
        <v>4</v>
      </c>
      <c r="D448" s="132">
        <v>1</v>
      </c>
      <c r="E448" s="182" t="s">
        <v>886</v>
      </c>
      <c r="F448" s="183"/>
      <c r="G448" s="205">
        <f>SUM(H448:I448)</f>
        <v>0</v>
      </c>
      <c r="H448" s="206"/>
      <c r="I448" s="206"/>
      <c r="J448" s="205">
        <f>SUM(K448:L448)</f>
        <v>0</v>
      </c>
      <c r="K448" s="206"/>
      <c r="L448" s="209"/>
      <c r="M448" s="205">
        <f>SUM(N448:O448)</f>
        <v>0</v>
      </c>
      <c r="N448" s="206"/>
      <c r="O448" s="209"/>
      <c r="P448" s="177">
        <f t="shared" si="280"/>
        <v>0</v>
      </c>
      <c r="Q448" s="177">
        <f t="shared" si="281"/>
        <v>0</v>
      </c>
      <c r="R448" s="177">
        <f>O448-L448</f>
        <v>0</v>
      </c>
      <c r="S448" s="205">
        <f>SUM(T448:U448)</f>
        <v>0</v>
      </c>
      <c r="T448" s="206"/>
      <c r="U448" s="209"/>
      <c r="V448" s="205">
        <f>SUM(W448:X448)</f>
        <v>0</v>
      </c>
      <c r="W448" s="206"/>
      <c r="X448" s="209"/>
      <c r="Y448" s="187"/>
    </row>
    <row r="449" spans="1:25" ht="24" customHeight="1" thickBot="1">
      <c r="A449" s="130">
        <v>2942</v>
      </c>
      <c r="B449" s="141" t="s">
        <v>235</v>
      </c>
      <c r="C449" s="131">
        <v>4</v>
      </c>
      <c r="D449" s="132">
        <v>2</v>
      </c>
      <c r="E449" s="182" t="s">
        <v>887</v>
      </c>
      <c r="F449" s="183"/>
      <c r="G449" s="205">
        <f>SUM(H449:I449)</f>
        <v>0</v>
      </c>
      <c r="H449" s="206"/>
      <c r="I449" s="206"/>
      <c r="J449" s="205">
        <f>SUM(K449:L449)</f>
        <v>0</v>
      </c>
      <c r="K449" s="206"/>
      <c r="L449" s="207"/>
      <c r="M449" s="205">
        <f>SUM(N449:O449)</f>
        <v>0</v>
      </c>
      <c r="N449" s="206"/>
      <c r="O449" s="207"/>
      <c r="P449" s="177">
        <f t="shared" si="280"/>
        <v>0</v>
      </c>
      <c r="Q449" s="177">
        <f t="shared" si="281"/>
        <v>0</v>
      </c>
      <c r="R449" s="177">
        <f>O449-L449</f>
        <v>0</v>
      </c>
      <c r="S449" s="205">
        <f>SUM(T449:U449)</f>
        <v>0</v>
      </c>
      <c r="T449" s="206"/>
      <c r="U449" s="207"/>
      <c r="V449" s="205">
        <f>SUM(W449:X449)</f>
        <v>0</v>
      </c>
      <c r="W449" s="206"/>
      <c r="X449" s="207"/>
      <c r="Y449" s="187"/>
    </row>
    <row r="450" spans="1:25" ht="27.75" customHeight="1">
      <c r="A450" s="144">
        <v>2950</v>
      </c>
      <c r="B450" s="145" t="s">
        <v>235</v>
      </c>
      <c r="C450" s="142">
        <v>5</v>
      </c>
      <c r="D450" s="143">
        <v>0</v>
      </c>
      <c r="E450" s="188" t="s">
        <v>888</v>
      </c>
      <c r="F450" s="173"/>
      <c r="G450" s="189">
        <f>SUM(G452,G470)</f>
        <v>45520.7</v>
      </c>
      <c r="H450" s="190">
        <f>H452+H470</f>
        <v>39344</v>
      </c>
      <c r="I450" s="190">
        <f>I452+I470</f>
        <v>6176.7</v>
      </c>
      <c r="J450" s="189">
        <f>SUM(J452,J470)</f>
        <v>70687</v>
      </c>
      <c r="K450" s="190">
        <f>K452+K470</f>
        <v>62087</v>
      </c>
      <c r="L450" s="190">
        <f>L452+L470</f>
        <v>8600</v>
      </c>
      <c r="M450" s="189">
        <f>SUM(M452,M470)</f>
        <v>81745.8</v>
      </c>
      <c r="N450" s="190">
        <f>N452+N470</f>
        <v>76045.8</v>
      </c>
      <c r="O450" s="190">
        <f>O452+O470</f>
        <v>5700</v>
      </c>
      <c r="P450" s="177">
        <f t="shared" si="280"/>
        <v>11058.800000000003</v>
      </c>
      <c r="Q450" s="177">
        <f t="shared" si="281"/>
        <v>13958.800000000003</v>
      </c>
      <c r="R450" s="177">
        <f>O450-L450</f>
        <v>-2900</v>
      </c>
      <c r="S450" s="189">
        <f>SUM(S452,S470)</f>
        <v>70687</v>
      </c>
      <c r="T450" s="190">
        <f>T452+T470</f>
        <v>62087</v>
      </c>
      <c r="U450" s="190">
        <f>U452+U470</f>
        <v>8600</v>
      </c>
      <c r="V450" s="189">
        <f>SUM(V452,V470)</f>
        <v>70687</v>
      </c>
      <c r="W450" s="190">
        <f>W452+W470</f>
        <v>62087</v>
      </c>
      <c r="X450" s="190">
        <f>X452+X470</f>
        <v>8600</v>
      </c>
      <c r="Y450" s="187"/>
    </row>
    <row r="451" spans="1:25" s="133" customFormat="1" ht="17.25" customHeight="1">
      <c r="A451" s="130"/>
      <c r="B451" s="126"/>
      <c r="C451" s="132"/>
      <c r="D451" s="131"/>
      <c r="E451" s="359" t="s">
        <v>192</v>
      </c>
      <c r="F451" s="183"/>
      <c r="G451" s="184"/>
      <c r="H451" s="185"/>
      <c r="I451" s="186"/>
      <c r="J451" s="184"/>
      <c r="K451" s="185"/>
      <c r="L451" s="186"/>
      <c r="M451" s="184"/>
      <c r="N451" s="185"/>
      <c r="O451" s="186"/>
      <c r="P451" s="177"/>
      <c r="Q451" s="177"/>
      <c r="R451" s="177"/>
      <c r="S451" s="184"/>
      <c r="T451" s="185"/>
      <c r="U451" s="186"/>
      <c r="V451" s="184"/>
      <c r="W451" s="185"/>
      <c r="X451" s="186"/>
      <c r="Y451" s="192"/>
    </row>
    <row r="452" spans="1:25" ht="16.5" thickBot="1">
      <c r="A452" s="130">
        <v>2951</v>
      </c>
      <c r="B452" s="141" t="s">
        <v>235</v>
      </c>
      <c r="C452" s="132">
        <v>5</v>
      </c>
      <c r="D452" s="131">
        <v>1</v>
      </c>
      <c r="E452" s="358" t="s">
        <v>239</v>
      </c>
      <c r="F452" s="117"/>
      <c r="G452" s="205">
        <f>SUM(H452:I452)</f>
        <v>45520.7</v>
      </c>
      <c r="H452" s="206">
        <f>SUM(H454:H468)</f>
        <v>39344</v>
      </c>
      <c r="I452" s="209">
        <f>SUM(I465:I469)</f>
        <v>6176.7</v>
      </c>
      <c r="J452" s="205">
        <f>SUM(K452:L452)</f>
        <v>70687</v>
      </c>
      <c r="K452" s="206">
        <f>SUM(K454:K468)</f>
        <v>62087</v>
      </c>
      <c r="L452" s="209">
        <f>SUM(L465:L469)</f>
        <v>8600</v>
      </c>
      <c r="M452" s="205">
        <f>SUM(N452:O452)</f>
        <v>81745.8</v>
      </c>
      <c r="N452" s="206">
        <f>SUM(N454:N468)</f>
        <v>76045.8</v>
      </c>
      <c r="O452" s="209">
        <f>SUM(O465:O469)</f>
        <v>5700</v>
      </c>
      <c r="P452" s="177">
        <f t="shared" si="280"/>
        <v>11058.800000000003</v>
      </c>
      <c r="Q452" s="177">
        <f t="shared" si="281"/>
        <v>13958.800000000003</v>
      </c>
      <c r="R452" s="177">
        <f>O452-L452</f>
        <v>-2900</v>
      </c>
      <c r="S452" s="205">
        <f>SUM(T452:U452)</f>
        <v>70687</v>
      </c>
      <c r="T452" s="206">
        <f>SUM(T454:T468)</f>
        <v>62087</v>
      </c>
      <c r="U452" s="209">
        <f>SUM(U465:U469)</f>
        <v>8600</v>
      </c>
      <c r="V452" s="205">
        <f>SUM(W452:X452)</f>
        <v>70687</v>
      </c>
      <c r="W452" s="206">
        <f>SUM(W454:W468)</f>
        <v>62087</v>
      </c>
      <c r="X452" s="209">
        <f>SUM(X465:X469)</f>
        <v>8600</v>
      </c>
      <c r="Y452" s="187"/>
    </row>
    <row r="453" spans="1:25" ht="16.5" thickBot="1">
      <c r="A453" s="130"/>
      <c r="B453" s="141"/>
      <c r="C453" s="132"/>
      <c r="D453" s="131"/>
      <c r="E453" s="359" t="s">
        <v>879</v>
      </c>
      <c r="F453" s="183"/>
      <c r="G453" s="205"/>
      <c r="H453" s="206"/>
      <c r="I453" s="207"/>
      <c r="J453" s="205">
        <f aca="true" t="shared" si="286" ref="J453:J468">SUM(K453:L453)</f>
        <v>0</v>
      </c>
      <c r="K453" s="206"/>
      <c r="L453" s="207"/>
      <c r="M453" s="205">
        <f aca="true" t="shared" si="287" ref="M453:M470">SUM(N453:O453)</f>
        <v>0</v>
      </c>
      <c r="N453" s="206"/>
      <c r="O453" s="207"/>
      <c r="P453" s="177"/>
      <c r="Q453" s="177"/>
      <c r="R453" s="177"/>
      <c r="S453" s="205">
        <f aca="true" t="shared" si="288" ref="S453:S468">SUM(T453:U453)</f>
        <v>0</v>
      </c>
      <c r="T453" s="206"/>
      <c r="U453" s="207"/>
      <c r="V453" s="205"/>
      <c r="W453" s="206"/>
      <c r="X453" s="207"/>
      <c r="Y453" s="187"/>
    </row>
    <row r="454" spans="1:25" ht="16.5" thickBot="1">
      <c r="A454" s="130"/>
      <c r="B454" s="141"/>
      <c r="C454" s="132"/>
      <c r="D454" s="127"/>
      <c r="E454" s="359"/>
      <c r="F454" s="183">
        <v>4111</v>
      </c>
      <c r="G454" s="205">
        <f aca="true" t="shared" si="289" ref="G454:G467">SUM(H454:I454)</f>
        <v>34161.1</v>
      </c>
      <c r="H454" s="206">
        <v>34161.1</v>
      </c>
      <c r="I454" s="207"/>
      <c r="J454" s="205">
        <f t="shared" si="286"/>
        <v>52625</v>
      </c>
      <c r="K454" s="206">
        <v>52625</v>
      </c>
      <c r="L454" s="207"/>
      <c r="M454" s="205">
        <f t="shared" si="287"/>
        <v>69260.8</v>
      </c>
      <c r="N454" s="206">
        <v>69260.8</v>
      </c>
      <c r="O454" s="207"/>
      <c r="P454" s="177">
        <f aca="true" t="shared" si="290" ref="P454:P468">M454-J454</f>
        <v>16635.800000000003</v>
      </c>
      <c r="Q454" s="177">
        <f aca="true" t="shared" si="291" ref="Q454:Q468">N454-K454</f>
        <v>16635.800000000003</v>
      </c>
      <c r="R454" s="177">
        <f aca="true" t="shared" si="292" ref="R454:R468">O454-L454</f>
        <v>0</v>
      </c>
      <c r="S454" s="205">
        <f t="shared" si="288"/>
        <v>52625</v>
      </c>
      <c r="T454" s="206">
        <v>52625</v>
      </c>
      <c r="U454" s="207"/>
      <c r="V454" s="205">
        <f aca="true" t="shared" si="293" ref="V454:V468">SUM(W454:X454)</f>
        <v>52625</v>
      </c>
      <c r="W454" s="206">
        <v>52625</v>
      </c>
      <c r="X454" s="207"/>
      <c r="Y454" s="187"/>
    </row>
    <row r="455" spans="1:25" ht="16.5" thickBot="1">
      <c r="A455" s="130"/>
      <c r="B455" s="141"/>
      <c r="C455" s="132"/>
      <c r="D455" s="131"/>
      <c r="E455" s="359"/>
      <c r="F455" s="183">
        <v>4112</v>
      </c>
      <c r="G455" s="205">
        <f t="shared" si="289"/>
        <v>770</v>
      </c>
      <c r="H455" s="206">
        <v>770</v>
      </c>
      <c r="I455" s="207"/>
      <c r="J455" s="205">
        <f t="shared" si="286"/>
        <v>900</v>
      </c>
      <c r="K455" s="206">
        <v>900</v>
      </c>
      <c r="L455" s="207"/>
      <c r="M455" s="205">
        <f t="shared" si="287"/>
        <v>1500</v>
      </c>
      <c r="N455" s="206">
        <v>1500</v>
      </c>
      <c r="O455" s="207"/>
      <c r="P455" s="177">
        <f t="shared" si="290"/>
        <v>600</v>
      </c>
      <c r="Q455" s="177">
        <f t="shared" si="291"/>
        <v>600</v>
      </c>
      <c r="R455" s="177">
        <f t="shared" si="292"/>
        <v>0</v>
      </c>
      <c r="S455" s="205">
        <f t="shared" si="288"/>
        <v>900</v>
      </c>
      <c r="T455" s="206">
        <v>900</v>
      </c>
      <c r="U455" s="207"/>
      <c r="V455" s="205">
        <f t="shared" si="293"/>
        <v>900</v>
      </c>
      <c r="W455" s="206">
        <v>900</v>
      </c>
      <c r="X455" s="207"/>
      <c r="Y455" s="187"/>
    </row>
    <row r="456" spans="1:25" ht="16.5" thickBot="1">
      <c r="A456" s="130"/>
      <c r="B456" s="141"/>
      <c r="C456" s="132"/>
      <c r="D456" s="131"/>
      <c r="E456" s="359"/>
      <c r="F456" s="183">
        <v>4212</v>
      </c>
      <c r="G456" s="205">
        <f t="shared" si="289"/>
        <v>1530.1</v>
      </c>
      <c r="H456" s="206">
        <v>1530.1</v>
      </c>
      <c r="I456" s="207"/>
      <c r="J456" s="205">
        <f t="shared" si="286"/>
        <v>1900</v>
      </c>
      <c r="K456" s="206">
        <v>1900</v>
      </c>
      <c r="L456" s="207"/>
      <c r="M456" s="205">
        <f t="shared" si="287"/>
        <v>2050</v>
      </c>
      <c r="N456" s="206">
        <v>2050</v>
      </c>
      <c r="O456" s="207"/>
      <c r="P456" s="177">
        <f t="shared" si="290"/>
        <v>150</v>
      </c>
      <c r="Q456" s="177">
        <f t="shared" si="291"/>
        <v>150</v>
      </c>
      <c r="R456" s="177">
        <f t="shared" si="292"/>
        <v>0</v>
      </c>
      <c r="S456" s="205">
        <f t="shared" si="288"/>
        <v>1900</v>
      </c>
      <c r="T456" s="206">
        <v>1900</v>
      </c>
      <c r="U456" s="207"/>
      <c r="V456" s="205">
        <f t="shared" si="293"/>
        <v>1900</v>
      </c>
      <c r="W456" s="206">
        <v>1900</v>
      </c>
      <c r="X456" s="207"/>
      <c r="Y456" s="187"/>
    </row>
    <row r="457" spans="1:25" ht="16.5" thickBot="1">
      <c r="A457" s="130"/>
      <c r="B457" s="141"/>
      <c r="C457" s="132"/>
      <c r="D457" s="131"/>
      <c r="E457" s="359"/>
      <c r="F457" s="183">
        <v>4213</v>
      </c>
      <c r="G457" s="205">
        <f t="shared" si="289"/>
        <v>104.8</v>
      </c>
      <c r="H457" s="206">
        <v>104.8</v>
      </c>
      <c r="I457" s="207"/>
      <c r="J457" s="205">
        <f t="shared" si="286"/>
        <v>160</v>
      </c>
      <c r="K457" s="206">
        <v>160</v>
      </c>
      <c r="L457" s="207"/>
      <c r="M457" s="205">
        <f t="shared" si="287"/>
        <v>80</v>
      </c>
      <c r="N457" s="206">
        <v>80</v>
      </c>
      <c r="O457" s="207"/>
      <c r="P457" s="177">
        <f t="shared" si="290"/>
        <v>-80</v>
      </c>
      <c r="Q457" s="177">
        <f t="shared" si="291"/>
        <v>-80</v>
      </c>
      <c r="R457" s="177">
        <f t="shared" si="292"/>
        <v>0</v>
      </c>
      <c r="S457" s="205">
        <f t="shared" si="288"/>
        <v>160</v>
      </c>
      <c r="T457" s="206">
        <v>160</v>
      </c>
      <c r="U457" s="207"/>
      <c r="V457" s="205">
        <f t="shared" si="293"/>
        <v>160</v>
      </c>
      <c r="W457" s="206">
        <v>160</v>
      </c>
      <c r="X457" s="207"/>
      <c r="Y457" s="187"/>
    </row>
    <row r="458" spans="1:25" ht="16.5" thickBot="1">
      <c r="A458" s="130"/>
      <c r="B458" s="141"/>
      <c r="C458" s="132"/>
      <c r="D458" s="131"/>
      <c r="E458" s="359"/>
      <c r="F458" s="183">
        <v>4214</v>
      </c>
      <c r="G458" s="205">
        <f t="shared" si="289"/>
        <v>217.3</v>
      </c>
      <c r="H458" s="206">
        <v>217.3</v>
      </c>
      <c r="I458" s="207"/>
      <c r="J458" s="205">
        <f t="shared" si="286"/>
        <v>252</v>
      </c>
      <c r="K458" s="206">
        <v>252</v>
      </c>
      <c r="L458" s="207"/>
      <c r="M458" s="205">
        <f t="shared" si="287"/>
        <v>212</v>
      </c>
      <c r="N458" s="206">
        <v>212</v>
      </c>
      <c r="O458" s="207"/>
      <c r="P458" s="177">
        <f t="shared" si="290"/>
        <v>-40</v>
      </c>
      <c r="Q458" s="177">
        <f t="shared" si="291"/>
        <v>-40</v>
      </c>
      <c r="R458" s="177">
        <f t="shared" si="292"/>
        <v>0</v>
      </c>
      <c r="S458" s="205">
        <f t="shared" si="288"/>
        <v>252</v>
      </c>
      <c r="T458" s="206">
        <v>252</v>
      </c>
      <c r="U458" s="207"/>
      <c r="V458" s="205">
        <f t="shared" si="293"/>
        <v>252</v>
      </c>
      <c r="W458" s="206">
        <v>252</v>
      </c>
      <c r="X458" s="207"/>
      <c r="Y458" s="187"/>
    </row>
    <row r="459" spans="1:25" ht="16.5" thickBot="1">
      <c r="A459" s="130"/>
      <c r="B459" s="141"/>
      <c r="C459" s="132"/>
      <c r="D459" s="131"/>
      <c r="E459" s="359"/>
      <c r="F459" s="183">
        <v>4221</v>
      </c>
      <c r="G459" s="205">
        <f t="shared" si="289"/>
        <v>66</v>
      </c>
      <c r="H459" s="206">
        <v>66</v>
      </c>
      <c r="I459" s="207"/>
      <c r="J459" s="205">
        <f t="shared" si="286"/>
        <v>200</v>
      </c>
      <c r="K459" s="206">
        <v>200</v>
      </c>
      <c r="L459" s="207"/>
      <c r="M459" s="205">
        <f t="shared" si="287"/>
        <v>200</v>
      </c>
      <c r="N459" s="206">
        <v>200</v>
      </c>
      <c r="O459" s="207"/>
      <c r="P459" s="177">
        <f t="shared" si="290"/>
        <v>0</v>
      </c>
      <c r="Q459" s="177">
        <f t="shared" si="291"/>
        <v>0</v>
      </c>
      <c r="R459" s="177">
        <f t="shared" si="292"/>
        <v>0</v>
      </c>
      <c r="S459" s="205">
        <f t="shared" si="288"/>
        <v>200</v>
      </c>
      <c r="T459" s="206">
        <v>200</v>
      </c>
      <c r="U459" s="207"/>
      <c r="V459" s="205">
        <f t="shared" si="293"/>
        <v>200</v>
      </c>
      <c r="W459" s="206">
        <v>200</v>
      </c>
      <c r="X459" s="207"/>
      <c r="Y459" s="187"/>
    </row>
    <row r="460" spans="1:25" ht="16.5" thickBot="1">
      <c r="A460" s="130"/>
      <c r="B460" s="141"/>
      <c r="C460" s="132"/>
      <c r="D460" s="131"/>
      <c r="E460" s="359"/>
      <c r="F460" s="183">
        <v>4239</v>
      </c>
      <c r="G460" s="205">
        <f t="shared" si="289"/>
        <v>0</v>
      </c>
      <c r="H460" s="206"/>
      <c r="I460" s="207"/>
      <c r="J460" s="205">
        <f t="shared" si="286"/>
        <v>200</v>
      </c>
      <c r="K460" s="206">
        <v>200</v>
      </c>
      <c r="L460" s="207"/>
      <c r="M460" s="205">
        <f t="shared" si="287"/>
        <v>200</v>
      </c>
      <c r="N460" s="206">
        <v>200</v>
      </c>
      <c r="O460" s="207"/>
      <c r="P460" s="177">
        <f>M460-J460</f>
        <v>0</v>
      </c>
      <c r="Q460" s="177">
        <f>N460-K460</f>
        <v>0</v>
      </c>
      <c r="R460" s="177">
        <f>O460-L460</f>
        <v>0</v>
      </c>
      <c r="S460" s="205">
        <f t="shared" si="288"/>
        <v>200</v>
      </c>
      <c r="T460" s="206">
        <v>200</v>
      </c>
      <c r="U460" s="207"/>
      <c r="V460" s="205">
        <f t="shared" si="293"/>
        <v>200</v>
      </c>
      <c r="W460" s="206">
        <v>200</v>
      </c>
      <c r="X460" s="207"/>
      <c r="Y460" s="187"/>
    </row>
    <row r="461" spans="1:25" ht="16.5" thickBot="1">
      <c r="A461" s="130"/>
      <c r="B461" s="141"/>
      <c r="C461" s="132"/>
      <c r="D461" s="131"/>
      <c r="E461" s="359"/>
      <c r="F461" s="183">
        <v>4241</v>
      </c>
      <c r="G461" s="205">
        <f t="shared" si="289"/>
        <v>7</v>
      </c>
      <c r="H461" s="206">
        <v>7</v>
      </c>
      <c r="I461" s="207"/>
      <c r="J461" s="205">
        <f t="shared" si="286"/>
        <v>50</v>
      </c>
      <c r="K461" s="206">
        <v>50</v>
      </c>
      <c r="L461" s="207"/>
      <c r="M461" s="205">
        <f t="shared" si="287"/>
        <v>133</v>
      </c>
      <c r="N461" s="206">
        <v>133</v>
      </c>
      <c r="O461" s="207"/>
      <c r="P461" s="177">
        <f t="shared" si="290"/>
        <v>83</v>
      </c>
      <c r="Q461" s="177">
        <f t="shared" si="291"/>
        <v>83</v>
      </c>
      <c r="R461" s="177">
        <f t="shared" si="292"/>
        <v>0</v>
      </c>
      <c r="S461" s="205">
        <f t="shared" si="288"/>
        <v>50</v>
      </c>
      <c r="T461" s="206">
        <v>50</v>
      </c>
      <c r="U461" s="207"/>
      <c r="V461" s="205">
        <f t="shared" si="293"/>
        <v>50</v>
      </c>
      <c r="W461" s="206">
        <v>50</v>
      </c>
      <c r="X461" s="207"/>
      <c r="Y461" s="187"/>
    </row>
    <row r="462" spans="1:25" ht="16.5" thickBot="1">
      <c r="A462" s="130"/>
      <c r="B462" s="141"/>
      <c r="C462" s="132"/>
      <c r="D462" s="131"/>
      <c r="E462" s="359"/>
      <c r="F462" s="183">
        <v>4251</v>
      </c>
      <c r="G462" s="205">
        <f t="shared" si="289"/>
        <v>1698.6</v>
      </c>
      <c r="H462" s="206">
        <v>1698.6</v>
      </c>
      <c r="I462" s="207"/>
      <c r="J462" s="205">
        <f t="shared" si="286"/>
        <v>5000</v>
      </c>
      <c r="K462" s="206">
        <v>5000</v>
      </c>
      <c r="L462" s="207"/>
      <c r="M462" s="205">
        <f t="shared" si="287"/>
        <v>1000</v>
      </c>
      <c r="N462" s="206">
        <v>1000</v>
      </c>
      <c r="O462" s="207"/>
      <c r="P462" s="177">
        <f t="shared" si="290"/>
        <v>-4000</v>
      </c>
      <c r="Q462" s="177">
        <f t="shared" si="291"/>
        <v>-4000</v>
      </c>
      <c r="R462" s="177">
        <f t="shared" si="292"/>
        <v>0</v>
      </c>
      <c r="S462" s="205">
        <f t="shared" si="288"/>
        <v>5000</v>
      </c>
      <c r="T462" s="206">
        <v>5000</v>
      </c>
      <c r="U462" s="207"/>
      <c r="V462" s="205">
        <f t="shared" si="293"/>
        <v>5000</v>
      </c>
      <c r="W462" s="206">
        <v>5000</v>
      </c>
      <c r="X462" s="207"/>
      <c r="Y462" s="187"/>
    </row>
    <row r="463" spans="1:25" ht="16.5" thickBot="1">
      <c r="A463" s="130"/>
      <c r="B463" s="141"/>
      <c r="C463" s="132"/>
      <c r="D463" s="131"/>
      <c r="E463" s="359"/>
      <c r="F463" s="183">
        <v>4261</v>
      </c>
      <c r="G463" s="205">
        <f t="shared" si="289"/>
        <v>190</v>
      </c>
      <c r="H463" s="206">
        <v>190</v>
      </c>
      <c r="I463" s="207"/>
      <c r="J463" s="205">
        <f t="shared" si="286"/>
        <v>200</v>
      </c>
      <c r="K463" s="206">
        <v>200</v>
      </c>
      <c r="L463" s="207"/>
      <c r="M463" s="205">
        <f t="shared" si="287"/>
        <v>210</v>
      </c>
      <c r="N463" s="206">
        <v>210</v>
      </c>
      <c r="O463" s="207"/>
      <c r="P463" s="177">
        <f t="shared" si="290"/>
        <v>10</v>
      </c>
      <c r="Q463" s="177">
        <f t="shared" si="291"/>
        <v>10</v>
      </c>
      <c r="R463" s="177">
        <f t="shared" si="292"/>
        <v>0</v>
      </c>
      <c r="S463" s="205">
        <f t="shared" si="288"/>
        <v>200</v>
      </c>
      <c r="T463" s="206">
        <v>200</v>
      </c>
      <c r="U463" s="207"/>
      <c r="V463" s="205">
        <f t="shared" si="293"/>
        <v>200</v>
      </c>
      <c r="W463" s="206">
        <v>200</v>
      </c>
      <c r="X463" s="207"/>
      <c r="Y463" s="187"/>
    </row>
    <row r="464" spans="1:25" ht="16.5" thickBot="1">
      <c r="A464" s="130"/>
      <c r="B464" s="141"/>
      <c r="C464" s="132"/>
      <c r="D464" s="131"/>
      <c r="E464" s="359"/>
      <c r="F464" s="183">
        <v>4269</v>
      </c>
      <c r="G464" s="205">
        <f t="shared" si="289"/>
        <v>599.1</v>
      </c>
      <c r="H464" s="206">
        <v>599.1</v>
      </c>
      <c r="I464" s="207"/>
      <c r="J464" s="205">
        <f t="shared" si="286"/>
        <v>600</v>
      </c>
      <c r="K464" s="206">
        <v>600</v>
      </c>
      <c r="L464" s="207"/>
      <c r="M464" s="205">
        <f t="shared" si="287"/>
        <v>1200</v>
      </c>
      <c r="N464" s="206">
        <v>1200</v>
      </c>
      <c r="O464" s="207"/>
      <c r="P464" s="177">
        <f t="shared" si="290"/>
        <v>600</v>
      </c>
      <c r="Q464" s="177">
        <f t="shared" si="291"/>
        <v>600</v>
      </c>
      <c r="R464" s="177">
        <f t="shared" si="292"/>
        <v>0</v>
      </c>
      <c r="S464" s="205">
        <f t="shared" si="288"/>
        <v>600</v>
      </c>
      <c r="T464" s="206">
        <v>600</v>
      </c>
      <c r="U464" s="207"/>
      <c r="V464" s="205">
        <f t="shared" si="293"/>
        <v>600</v>
      </c>
      <c r="W464" s="206">
        <v>600</v>
      </c>
      <c r="X464" s="207"/>
      <c r="Y464" s="187"/>
    </row>
    <row r="465" spans="1:25" ht="16.5" thickBot="1">
      <c r="A465" s="130"/>
      <c r="B465" s="141"/>
      <c r="C465" s="132"/>
      <c r="D465" s="131"/>
      <c r="E465" s="359"/>
      <c r="F465" s="183">
        <v>5112</v>
      </c>
      <c r="G465" s="205">
        <f t="shared" si="289"/>
        <v>0</v>
      </c>
      <c r="H465" s="206"/>
      <c r="I465" s="207"/>
      <c r="J465" s="205">
        <f t="shared" si="286"/>
        <v>1000</v>
      </c>
      <c r="K465" s="206"/>
      <c r="L465" s="207">
        <v>1000</v>
      </c>
      <c r="M465" s="205">
        <f t="shared" si="287"/>
        <v>3000</v>
      </c>
      <c r="N465" s="206"/>
      <c r="O465" s="207">
        <v>3000</v>
      </c>
      <c r="P465" s="177">
        <f t="shared" si="290"/>
        <v>2000</v>
      </c>
      <c r="Q465" s="177">
        <f aca="true" t="shared" si="294" ref="Q465:R467">N465-K465</f>
        <v>0</v>
      </c>
      <c r="R465" s="177">
        <f t="shared" si="294"/>
        <v>2000</v>
      </c>
      <c r="S465" s="205">
        <f t="shared" si="288"/>
        <v>1000</v>
      </c>
      <c r="T465" s="206"/>
      <c r="U465" s="207">
        <v>1000</v>
      </c>
      <c r="V465" s="205">
        <f t="shared" si="293"/>
        <v>1000</v>
      </c>
      <c r="W465" s="206"/>
      <c r="X465" s="207">
        <v>1000</v>
      </c>
      <c r="Y465" s="187"/>
    </row>
    <row r="466" spans="1:25" ht="16.5" thickBot="1">
      <c r="A466" s="130"/>
      <c r="B466" s="141"/>
      <c r="C466" s="132"/>
      <c r="D466" s="131"/>
      <c r="E466" s="359"/>
      <c r="F466" s="183">
        <v>5122</v>
      </c>
      <c r="G466" s="205">
        <f t="shared" si="289"/>
        <v>0</v>
      </c>
      <c r="H466" s="206"/>
      <c r="I466" s="207"/>
      <c r="J466" s="205">
        <f t="shared" si="286"/>
        <v>2000</v>
      </c>
      <c r="K466" s="206"/>
      <c r="L466" s="207">
        <v>2000</v>
      </c>
      <c r="M466" s="205">
        <f t="shared" si="287"/>
        <v>350</v>
      </c>
      <c r="N466" s="206"/>
      <c r="O466" s="207">
        <v>350</v>
      </c>
      <c r="P466" s="177">
        <f t="shared" si="290"/>
        <v>-1650</v>
      </c>
      <c r="Q466" s="177">
        <f t="shared" si="294"/>
        <v>0</v>
      </c>
      <c r="R466" s="177">
        <f t="shared" si="294"/>
        <v>-1650</v>
      </c>
      <c r="S466" s="205">
        <f t="shared" si="288"/>
        <v>2000</v>
      </c>
      <c r="T466" s="206"/>
      <c r="U466" s="207">
        <v>2000</v>
      </c>
      <c r="V466" s="205">
        <f t="shared" si="293"/>
        <v>2000</v>
      </c>
      <c r="W466" s="206"/>
      <c r="X466" s="207">
        <v>2000</v>
      </c>
      <c r="Y466" s="187"/>
    </row>
    <row r="467" spans="1:25" ht="16.5" thickBot="1">
      <c r="A467" s="130"/>
      <c r="B467" s="141"/>
      <c r="C467" s="132"/>
      <c r="D467" s="131"/>
      <c r="E467" s="359"/>
      <c r="F467" s="183">
        <v>5129</v>
      </c>
      <c r="G467" s="205">
        <f t="shared" si="289"/>
        <v>0</v>
      </c>
      <c r="H467" s="206"/>
      <c r="I467" s="207"/>
      <c r="J467" s="205">
        <f t="shared" si="286"/>
        <v>1050</v>
      </c>
      <c r="K467" s="206"/>
      <c r="L467" s="207">
        <v>1050</v>
      </c>
      <c r="M467" s="205">
        <f t="shared" si="287"/>
        <v>0</v>
      </c>
      <c r="N467" s="206"/>
      <c r="O467" s="207">
        <v>0</v>
      </c>
      <c r="P467" s="177">
        <f t="shared" si="290"/>
        <v>-1050</v>
      </c>
      <c r="Q467" s="177">
        <f t="shared" si="294"/>
        <v>0</v>
      </c>
      <c r="R467" s="177">
        <f t="shared" si="294"/>
        <v>-1050</v>
      </c>
      <c r="S467" s="205">
        <f t="shared" si="288"/>
        <v>1050</v>
      </c>
      <c r="T467" s="206"/>
      <c r="U467" s="207">
        <v>1050</v>
      </c>
      <c r="V467" s="205">
        <f t="shared" si="293"/>
        <v>1050</v>
      </c>
      <c r="W467" s="206"/>
      <c r="X467" s="207">
        <v>1050</v>
      </c>
      <c r="Y467" s="187"/>
    </row>
    <row r="468" spans="1:25" ht="16.5" thickBot="1">
      <c r="A468" s="130"/>
      <c r="B468" s="141"/>
      <c r="C468" s="132"/>
      <c r="D468" s="131"/>
      <c r="E468" s="365"/>
      <c r="F468" s="183">
        <v>5134</v>
      </c>
      <c r="G468" s="205">
        <f>SUM(H468:I468)</f>
        <v>31.3</v>
      </c>
      <c r="H468" s="206"/>
      <c r="I468" s="209">
        <v>31.3</v>
      </c>
      <c r="J468" s="205">
        <f t="shared" si="286"/>
        <v>550</v>
      </c>
      <c r="K468" s="206"/>
      <c r="L468" s="209">
        <v>550</v>
      </c>
      <c r="M468" s="205">
        <f t="shared" si="287"/>
        <v>350</v>
      </c>
      <c r="N468" s="206"/>
      <c r="O468" s="209">
        <v>350</v>
      </c>
      <c r="P468" s="177">
        <f t="shared" si="290"/>
        <v>-200</v>
      </c>
      <c r="Q468" s="177">
        <f t="shared" si="291"/>
        <v>0</v>
      </c>
      <c r="R468" s="177">
        <f t="shared" si="292"/>
        <v>-200</v>
      </c>
      <c r="S468" s="205">
        <f t="shared" si="288"/>
        <v>550</v>
      </c>
      <c r="T468" s="206"/>
      <c r="U468" s="209">
        <v>550</v>
      </c>
      <c r="V468" s="205">
        <f t="shared" si="293"/>
        <v>550</v>
      </c>
      <c r="W468" s="206"/>
      <c r="X468" s="209">
        <v>550</v>
      </c>
      <c r="Y468" s="187"/>
    </row>
    <row r="469" spans="1:25" ht="19.5" customHeight="1" thickBot="1">
      <c r="A469" s="130"/>
      <c r="B469" s="141"/>
      <c r="C469" s="132"/>
      <c r="D469" s="127"/>
      <c r="E469" s="366"/>
      <c r="F469" s="183">
        <v>5113</v>
      </c>
      <c r="G469" s="205">
        <f>SUM(H469:I469)</f>
        <v>6145.4</v>
      </c>
      <c r="H469" s="206"/>
      <c r="I469" s="206">
        <v>6145.4</v>
      </c>
      <c r="J469" s="205">
        <f>SUM(K469:L469)</f>
        <v>4000</v>
      </c>
      <c r="K469" s="206"/>
      <c r="L469" s="207">
        <v>4000</v>
      </c>
      <c r="M469" s="205">
        <f>SUM(N469:O469)</f>
        <v>2000</v>
      </c>
      <c r="N469" s="206"/>
      <c r="O469" s="207">
        <v>2000</v>
      </c>
      <c r="P469" s="177">
        <f>M469-J469</f>
        <v>-2000</v>
      </c>
      <c r="Q469" s="177">
        <f>N469-K469</f>
        <v>0</v>
      </c>
      <c r="R469" s="177">
        <f>O469-L469</f>
        <v>-2000</v>
      </c>
      <c r="S469" s="205">
        <f>SUM(T469:U469)</f>
        <v>4000</v>
      </c>
      <c r="T469" s="206"/>
      <c r="U469" s="207">
        <v>4000</v>
      </c>
      <c r="V469" s="205">
        <f>SUM(W469:X469)</f>
        <v>4000</v>
      </c>
      <c r="W469" s="206"/>
      <c r="X469" s="207">
        <v>4000</v>
      </c>
      <c r="Y469" s="187"/>
    </row>
    <row r="470" spans="1:25" ht="16.5" customHeight="1" thickBot="1">
      <c r="A470" s="130">
        <v>2952</v>
      </c>
      <c r="B470" s="141" t="s">
        <v>235</v>
      </c>
      <c r="C470" s="131">
        <v>5</v>
      </c>
      <c r="D470" s="131">
        <v>2</v>
      </c>
      <c r="E470" s="359" t="s">
        <v>889</v>
      </c>
      <c r="F470" s="183"/>
      <c r="G470" s="205">
        <f>SUM(H470:I470)</f>
        <v>0</v>
      </c>
      <c r="H470" s="206"/>
      <c r="I470" s="206"/>
      <c r="J470" s="205">
        <f>SUM(K470:L470)</f>
        <v>0</v>
      </c>
      <c r="K470" s="206"/>
      <c r="L470" s="207"/>
      <c r="M470" s="205">
        <f t="shared" si="287"/>
        <v>0</v>
      </c>
      <c r="N470" s="206"/>
      <c r="O470" s="207"/>
      <c r="P470" s="177">
        <f t="shared" si="280"/>
        <v>0</v>
      </c>
      <c r="Q470" s="177">
        <f t="shared" si="281"/>
        <v>0</v>
      </c>
      <c r="R470" s="177">
        <f>O470-L470</f>
        <v>0</v>
      </c>
      <c r="S470" s="205">
        <f>SUM(T470:U470)</f>
        <v>0</v>
      </c>
      <c r="T470" s="206"/>
      <c r="U470" s="207"/>
      <c r="V470" s="205">
        <f>SUM(W470:X470)</f>
        <v>0</v>
      </c>
      <c r="W470" s="206"/>
      <c r="X470" s="207"/>
      <c r="Y470" s="187"/>
    </row>
    <row r="471" spans="1:25" ht="26.25" customHeight="1">
      <c r="A471" s="144">
        <v>2960</v>
      </c>
      <c r="B471" s="145" t="s">
        <v>235</v>
      </c>
      <c r="C471" s="142">
        <v>6</v>
      </c>
      <c r="D471" s="142">
        <v>0</v>
      </c>
      <c r="E471" s="362" t="s">
        <v>890</v>
      </c>
      <c r="F471" s="173"/>
      <c r="G471" s="189">
        <f aca="true" t="shared" si="295" ref="G471:O471">SUM(G473)</f>
        <v>0</v>
      </c>
      <c r="H471" s="190">
        <f t="shared" si="295"/>
        <v>0</v>
      </c>
      <c r="I471" s="191">
        <f t="shared" si="295"/>
        <v>0</v>
      </c>
      <c r="J471" s="189">
        <f t="shared" si="295"/>
        <v>0</v>
      </c>
      <c r="K471" s="190">
        <f t="shared" si="295"/>
        <v>0</v>
      </c>
      <c r="L471" s="191">
        <f t="shared" si="295"/>
        <v>0</v>
      </c>
      <c r="M471" s="189">
        <f t="shared" si="295"/>
        <v>0</v>
      </c>
      <c r="N471" s="190">
        <f t="shared" si="295"/>
        <v>0</v>
      </c>
      <c r="O471" s="191">
        <f t="shared" si="295"/>
        <v>0</v>
      </c>
      <c r="P471" s="177">
        <f t="shared" si="280"/>
        <v>0</v>
      </c>
      <c r="Q471" s="177">
        <f t="shared" si="281"/>
        <v>0</v>
      </c>
      <c r="R471" s="177">
        <f>O471-L471</f>
        <v>0</v>
      </c>
      <c r="S471" s="189">
        <f aca="true" t="shared" si="296" ref="S471:X471">SUM(S473)</f>
        <v>0</v>
      </c>
      <c r="T471" s="190">
        <f t="shared" si="296"/>
        <v>0</v>
      </c>
      <c r="U471" s="191">
        <f t="shared" si="296"/>
        <v>0</v>
      </c>
      <c r="V471" s="189">
        <f t="shared" si="296"/>
        <v>0</v>
      </c>
      <c r="W471" s="190">
        <f t="shared" si="296"/>
        <v>0</v>
      </c>
      <c r="X471" s="191">
        <f t="shared" si="296"/>
        <v>0</v>
      </c>
      <c r="Y471" s="187"/>
    </row>
    <row r="472" spans="1:25" s="133" customFormat="1" ht="18.75" customHeight="1">
      <c r="A472" s="130"/>
      <c r="B472" s="126"/>
      <c r="C472" s="131"/>
      <c r="D472" s="131"/>
      <c r="E472" s="359" t="s">
        <v>192</v>
      </c>
      <c r="F472" s="183"/>
      <c r="G472" s="184"/>
      <c r="H472" s="185"/>
      <c r="I472" s="186"/>
      <c r="J472" s="184"/>
      <c r="K472" s="185"/>
      <c r="L472" s="186"/>
      <c r="M472" s="184"/>
      <c r="N472" s="185"/>
      <c r="O472" s="186"/>
      <c r="P472" s="177"/>
      <c r="Q472" s="177"/>
      <c r="R472" s="177"/>
      <c r="S472" s="184"/>
      <c r="T472" s="185"/>
      <c r="U472" s="186"/>
      <c r="V472" s="184"/>
      <c r="W472" s="185"/>
      <c r="X472" s="186"/>
      <c r="Y472" s="192"/>
    </row>
    <row r="473" spans="1:25" ht="24" customHeight="1" thickBot="1">
      <c r="A473" s="138">
        <v>2961</v>
      </c>
      <c r="B473" s="131" t="s">
        <v>235</v>
      </c>
      <c r="C473" s="131">
        <v>6</v>
      </c>
      <c r="D473" s="131">
        <v>1</v>
      </c>
      <c r="E473" s="200" t="s">
        <v>890</v>
      </c>
      <c r="F473" s="183"/>
      <c r="G473" s="205">
        <f>SUM(H473:I473)</f>
        <v>0</v>
      </c>
      <c r="H473" s="206"/>
      <c r="I473" s="209"/>
      <c r="J473" s="205">
        <f>SUM(K473:L473)</f>
        <v>0</v>
      </c>
      <c r="K473" s="206"/>
      <c r="L473" s="209"/>
      <c r="M473" s="205">
        <f>SUM(N473:O473)</f>
        <v>0</v>
      </c>
      <c r="N473" s="206"/>
      <c r="O473" s="209"/>
      <c r="P473" s="177">
        <f t="shared" si="280"/>
        <v>0</v>
      </c>
      <c r="Q473" s="177">
        <f t="shared" si="281"/>
        <v>0</v>
      </c>
      <c r="R473" s="177">
        <f>O473-L473</f>
        <v>0</v>
      </c>
      <c r="S473" s="205">
        <f>SUM(T473:U473)</f>
        <v>0</v>
      </c>
      <c r="T473" s="206"/>
      <c r="U473" s="209"/>
      <c r="V473" s="205">
        <f>SUM(W473:X473)</f>
        <v>0</v>
      </c>
      <c r="W473" s="206"/>
      <c r="X473" s="209"/>
      <c r="Y473" s="187"/>
    </row>
    <row r="474" spans="1:25" ht="26.25" customHeight="1">
      <c r="A474" s="146">
        <v>2970</v>
      </c>
      <c r="B474" s="142" t="s">
        <v>235</v>
      </c>
      <c r="C474" s="142">
        <v>7</v>
      </c>
      <c r="D474" s="142">
        <v>0</v>
      </c>
      <c r="E474" s="170" t="s">
        <v>891</v>
      </c>
      <c r="F474" s="173"/>
      <c r="G474" s="189">
        <f aca="true" t="shared" si="297" ref="G474:O474">SUM(G476)</f>
        <v>0</v>
      </c>
      <c r="H474" s="190">
        <f t="shared" si="297"/>
        <v>0</v>
      </c>
      <c r="I474" s="191">
        <f t="shared" si="297"/>
        <v>0</v>
      </c>
      <c r="J474" s="189">
        <f t="shared" si="297"/>
        <v>0</v>
      </c>
      <c r="K474" s="190">
        <f t="shared" si="297"/>
        <v>0</v>
      </c>
      <c r="L474" s="191">
        <f t="shared" si="297"/>
        <v>0</v>
      </c>
      <c r="M474" s="189">
        <f t="shared" si="297"/>
        <v>0</v>
      </c>
      <c r="N474" s="190">
        <f t="shared" si="297"/>
        <v>0</v>
      </c>
      <c r="O474" s="191">
        <f t="shared" si="297"/>
        <v>0</v>
      </c>
      <c r="P474" s="177">
        <f t="shared" si="280"/>
        <v>0</v>
      </c>
      <c r="Q474" s="177">
        <f t="shared" si="281"/>
        <v>0</v>
      </c>
      <c r="R474" s="177">
        <f>O474-L474</f>
        <v>0</v>
      </c>
      <c r="S474" s="189">
        <f aca="true" t="shared" si="298" ref="S474:X474">SUM(S476)</f>
        <v>0</v>
      </c>
      <c r="T474" s="190">
        <f t="shared" si="298"/>
        <v>0</v>
      </c>
      <c r="U474" s="191">
        <f t="shared" si="298"/>
        <v>0</v>
      </c>
      <c r="V474" s="189">
        <f t="shared" si="298"/>
        <v>0</v>
      </c>
      <c r="W474" s="190">
        <f t="shared" si="298"/>
        <v>0</v>
      </c>
      <c r="X474" s="191">
        <f t="shared" si="298"/>
        <v>0</v>
      </c>
      <c r="Y474" s="187"/>
    </row>
    <row r="475" spans="1:25" s="133" customFormat="1" ht="20.25" customHeight="1">
      <c r="A475" s="138"/>
      <c r="B475" s="131"/>
      <c r="C475" s="131"/>
      <c r="D475" s="131"/>
      <c r="E475" s="200" t="s">
        <v>192</v>
      </c>
      <c r="F475" s="183"/>
      <c r="G475" s="184"/>
      <c r="H475" s="185"/>
      <c r="I475" s="186"/>
      <c r="J475" s="184"/>
      <c r="K475" s="185"/>
      <c r="L475" s="186"/>
      <c r="M475" s="184"/>
      <c r="N475" s="185"/>
      <c r="O475" s="186"/>
      <c r="P475" s="177"/>
      <c r="Q475" s="177"/>
      <c r="R475" s="177"/>
      <c r="S475" s="184"/>
      <c r="T475" s="185"/>
      <c r="U475" s="186"/>
      <c r="V475" s="184"/>
      <c r="W475" s="185"/>
      <c r="X475" s="186"/>
      <c r="Y475" s="192"/>
    </row>
    <row r="476" spans="1:25" ht="32.25" customHeight="1" thickBot="1">
      <c r="A476" s="138">
        <v>2971</v>
      </c>
      <c r="B476" s="131" t="s">
        <v>235</v>
      </c>
      <c r="C476" s="131">
        <v>7</v>
      </c>
      <c r="D476" s="131">
        <v>1</v>
      </c>
      <c r="E476" s="200" t="s">
        <v>891</v>
      </c>
      <c r="F476" s="183"/>
      <c r="G476" s="205">
        <f>SUM(H476:I476)</f>
        <v>0</v>
      </c>
      <c r="H476" s="206"/>
      <c r="I476" s="207"/>
      <c r="J476" s="205">
        <f>SUM(K476:L476)</f>
        <v>0</v>
      </c>
      <c r="K476" s="206"/>
      <c r="L476" s="207"/>
      <c r="M476" s="205">
        <f>SUM(N476:O476)</f>
        <v>0</v>
      </c>
      <c r="N476" s="206"/>
      <c r="O476" s="207"/>
      <c r="P476" s="177">
        <f t="shared" si="280"/>
        <v>0</v>
      </c>
      <c r="Q476" s="177">
        <f t="shared" si="281"/>
        <v>0</v>
      </c>
      <c r="R476" s="177">
        <f>O476-L476</f>
        <v>0</v>
      </c>
      <c r="S476" s="205">
        <f>SUM(T476:U476)</f>
        <v>0</v>
      </c>
      <c r="T476" s="206"/>
      <c r="U476" s="207"/>
      <c r="V476" s="205">
        <f>SUM(W476:X476)</f>
        <v>0</v>
      </c>
      <c r="W476" s="206"/>
      <c r="X476" s="207"/>
      <c r="Y476" s="187"/>
    </row>
    <row r="477" spans="1:25" ht="27.75" customHeight="1">
      <c r="A477" s="146">
        <v>2980</v>
      </c>
      <c r="B477" s="142" t="s">
        <v>235</v>
      </c>
      <c r="C477" s="142">
        <v>8</v>
      </c>
      <c r="D477" s="142">
        <v>0</v>
      </c>
      <c r="E477" s="170" t="s">
        <v>892</v>
      </c>
      <c r="F477" s="173"/>
      <c r="G477" s="189">
        <f aca="true" t="shared" si="299" ref="G477:O477">SUM(G479)</f>
        <v>0</v>
      </c>
      <c r="H477" s="190">
        <f t="shared" si="299"/>
        <v>0</v>
      </c>
      <c r="I477" s="191">
        <f t="shared" si="299"/>
        <v>0</v>
      </c>
      <c r="J477" s="189">
        <f t="shared" si="299"/>
        <v>0</v>
      </c>
      <c r="K477" s="190">
        <f t="shared" si="299"/>
        <v>0</v>
      </c>
      <c r="L477" s="191">
        <f t="shared" si="299"/>
        <v>0</v>
      </c>
      <c r="M477" s="189">
        <f t="shared" si="299"/>
        <v>0</v>
      </c>
      <c r="N477" s="190">
        <f t="shared" si="299"/>
        <v>0</v>
      </c>
      <c r="O477" s="191">
        <f t="shared" si="299"/>
        <v>0</v>
      </c>
      <c r="P477" s="177">
        <f t="shared" si="280"/>
        <v>0</v>
      </c>
      <c r="Q477" s="177">
        <f t="shared" si="281"/>
        <v>0</v>
      </c>
      <c r="R477" s="177">
        <f>O477-L477</f>
        <v>0</v>
      </c>
      <c r="S477" s="189">
        <f aca="true" t="shared" si="300" ref="S477:X477">SUM(S479)</f>
        <v>0</v>
      </c>
      <c r="T477" s="190">
        <f t="shared" si="300"/>
        <v>0</v>
      </c>
      <c r="U477" s="191">
        <f t="shared" si="300"/>
        <v>0</v>
      </c>
      <c r="V477" s="189">
        <f t="shared" si="300"/>
        <v>0</v>
      </c>
      <c r="W477" s="190">
        <f t="shared" si="300"/>
        <v>0</v>
      </c>
      <c r="X477" s="191">
        <f t="shared" si="300"/>
        <v>0</v>
      </c>
      <c r="Y477" s="187"/>
    </row>
    <row r="478" spans="1:25" s="133" customFormat="1" ht="20.25" customHeight="1">
      <c r="A478" s="138"/>
      <c r="B478" s="131"/>
      <c r="C478" s="131"/>
      <c r="D478" s="131"/>
      <c r="E478" s="200" t="s">
        <v>192</v>
      </c>
      <c r="F478" s="183"/>
      <c r="G478" s="184"/>
      <c r="H478" s="185"/>
      <c r="I478" s="186"/>
      <c r="J478" s="184"/>
      <c r="K478" s="185"/>
      <c r="L478" s="186"/>
      <c r="M478" s="184"/>
      <c r="N478" s="185"/>
      <c r="O478" s="186"/>
      <c r="P478" s="177"/>
      <c r="Q478" s="177"/>
      <c r="R478" s="177"/>
      <c r="S478" s="184"/>
      <c r="T478" s="185"/>
      <c r="U478" s="186"/>
      <c r="V478" s="184"/>
      <c r="W478" s="185"/>
      <c r="X478" s="186"/>
      <c r="Y478" s="192"/>
    </row>
    <row r="479" spans="1:25" ht="23.25" customHeight="1" thickBot="1">
      <c r="A479" s="138">
        <v>2981</v>
      </c>
      <c r="B479" s="131" t="s">
        <v>235</v>
      </c>
      <c r="C479" s="131">
        <v>8</v>
      </c>
      <c r="D479" s="131">
        <v>1</v>
      </c>
      <c r="E479" s="200" t="s">
        <v>892</v>
      </c>
      <c r="F479" s="183"/>
      <c r="G479" s="205">
        <f>G480</f>
        <v>0</v>
      </c>
      <c r="H479" s="206">
        <f aca="true" t="shared" si="301" ref="H479:O479">H480</f>
        <v>0</v>
      </c>
      <c r="I479" s="209">
        <f t="shared" si="301"/>
        <v>0</v>
      </c>
      <c r="J479" s="205">
        <f>J480</f>
        <v>0</v>
      </c>
      <c r="K479" s="206">
        <f t="shared" si="301"/>
        <v>0</v>
      </c>
      <c r="L479" s="209">
        <f t="shared" si="301"/>
        <v>0</v>
      </c>
      <c r="M479" s="205">
        <f>M480</f>
        <v>0</v>
      </c>
      <c r="N479" s="206">
        <f t="shared" si="301"/>
        <v>0</v>
      </c>
      <c r="O479" s="209">
        <f t="shared" si="301"/>
        <v>0</v>
      </c>
      <c r="P479" s="177">
        <f t="shared" si="280"/>
        <v>0</v>
      </c>
      <c r="Q479" s="177">
        <f t="shared" si="281"/>
        <v>0</v>
      </c>
      <c r="R479" s="177">
        <f>O479-L479</f>
        <v>0</v>
      </c>
      <c r="S479" s="205">
        <f aca="true" t="shared" si="302" ref="S479:X479">S480</f>
        <v>0</v>
      </c>
      <c r="T479" s="206">
        <f t="shared" si="302"/>
        <v>0</v>
      </c>
      <c r="U479" s="209">
        <f t="shared" si="302"/>
        <v>0</v>
      </c>
      <c r="V479" s="205">
        <f t="shared" si="302"/>
        <v>0</v>
      </c>
      <c r="W479" s="206">
        <f t="shared" si="302"/>
        <v>0</v>
      </c>
      <c r="X479" s="209">
        <f t="shared" si="302"/>
        <v>0</v>
      </c>
      <c r="Y479" s="187"/>
    </row>
    <row r="480" spans="1:25" ht="23.25" customHeight="1" thickBot="1">
      <c r="A480" s="138"/>
      <c r="B480" s="131"/>
      <c r="C480" s="131"/>
      <c r="D480" s="131"/>
      <c r="E480" s="200">
        <v>4637</v>
      </c>
      <c r="F480" s="183"/>
      <c r="G480" s="205">
        <f>SUM(H480:I480)</f>
        <v>0</v>
      </c>
      <c r="H480" s="195"/>
      <c r="I480" s="210"/>
      <c r="J480" s="205">
        <f>SUM(K480:L480)</f>
        <v>0</v>
      </c>
      <c r="K480" s="195"/>
      <c r="L480" s="210"/>
      <c r="M480" s="205">
        <f>SUM(N480:O480)</f>
        <v>0</v>
      </c>
      <c r="N480" s="195"/>
      <c r="O480" s="210"/>
      <c r="P480" s="177">
        <f t="shared" si="280"/>
        <v>0</v>
      </c>
      <c r="Q480" s="177">
        <f t="shared" si="281"/>
        <v>0</v>
      </c>
      <c r="R480" s="177">
        <f>O480-L480</f>
        <v>0</v>
      </c>
      <c r="S480" s="205">
        <f>SUM(T480:U480)</f>
        <v>0</v>
      </c>
      <c r="T480" s="195"/>
      <c r="U480" s="210"/>
      <c r="V480" s="205">
        <f>SUM(W480:X480)</f>
        <v>0</v>
      </c>
      <c r="W480" s="195"/>
      <c r="X480" s="210"/>
      <c r="Y480" s="187"/>
    </row>
    <row r="481" spans="1:25" s="129" customFormat="1" ht="38.25" customHeight="1">
      <c r="A481" s="146">
        <v>3000</v>
      </c>
      <c r="B481" s="142" t="s">
        <v>240</v>
      </c>
      <c r="C481" s="142">
        <v>0</v>
      </c>
      <c r="D481" s="142">
        <v>0</v>
      </c>
      <c r="E481" s="170" t="s">
        <v>969</v>
      </c>
      <c r="F481" s="173"/>
      <c r="G481" s="189">
        <f aca="true" t="shared" si="303" ref="G481:O481">SUM(G483,G487,G490,G495,G498,G501,G504,G512,G516)</f>
        <v>16074</v>
      </c>
      <c r="H481" s="190">
        <f t="shared" si="303"/>
        <v>16074</v>
      </c>
      <c r="I481" s="190">
        <f t="shared" si="303"/>
        <v>0</v>
      </c>
      <c r="J481" s="189">
        <f t="shared" si="303"/>
        <v>17600</v>
      </c>
      <c r="K481" s="190">
        <f t="shared" si="303"/>
        <v>17600</v>
      </c>
      <c r="L481" s="190">
        <f t="shared" si="303"/>
        <v>0</v>
      </c>
      <c r="M481" s="189">
        <f t="shared" si="303"/>
        <v>10700</v>
      </c>
      <c r="N481" s="190">
        <f t="shared" si="303"/>
        <v>10700</v>
      </c>
      <c r="O481" s="190">
        <f t="shared" si="303"/>
        <v>0</v>
      </c>
      <c r="P481" s="177">
        <f t="shared" si="280"/>
        <v>-6900</v>
      </c>
      <c r="Q481" s="177">
        <f t="shared" si="281"/>
        <v>-6900</v>
      </c>
      <c r="R481" s="177">
        <f>O481-L481</f>
        <v>0</v>
      </c>
      <c r="S481" s="189">
        <f aca="true" t="shared" si="304" ref="S481:X481">SUM(S483,S487,S490,S495,S498,S501,S504,S512,S516)</f>
        <v>17600</v>
      </c>
      <c r="T481" s="190">
        <f t="shared" si="304"/>
        <v>17600</v>
      </c>
      <c r="U481" s="190">
        <f t="shared" si="304"/>
        <v>0</v>
      </c>
      <c r="V481" s="189">
        <f t="shared" si="304"/>
        <v>17600</v>
      </c>
      <c r="W481" s="190">
        <f t="shared" si="304"/>
        <v>17600</v>
      </c>
      <c r="X481" s="190">
        <f t="shared" si="304"/>
        <v>0</v>
      </c>
      <c r="Y481" s="138"/>
    </row>
    <row r="482" spans="1:25" ht="15.75" customHeight="1">
      <c r="A482" s="138"/>
      <c r="B482" s="131"/>
      <c r="C482" s="131"/>
      <c r="D482" s="131"/>
      <c r="E482" s="200" t="s">
        <v>5</v>
      </c>
      <c r="F482" s="183"/>
      <c r="G482" s="184"/>
      <c r="H482" s="185"/>
      <c r="I482" s="186"/>
      <c r="J482" s="184"/>
      <c r="K482" s="185"/>
      <c r="L482" s="186"/>
      <c r="M482" s="184"/>
      <c r="N482" s="185"/>
      <c r="O482" s="186"/>
      <c r="P482" s="177"/>
      <c r="Q482" s="177"/>
      <c r="R482" s="177"/>
      <c r="S482" s="184"/>
      <c r="T482" s="185"/>
      <c r="U482" s="186"/>
      <c r="V482" s="184"/>
      <c r="W482" s="185"/>
      <c r="X482" s="186"/>
      <c r="Y482" s="187"/>
    </row>
    <row r="483" spans="1:25" ht="24" customHeight="1">
      <c r="A483" s="146">
        <v>3010</v>
      </c>
      <c r="B483" s="142" t="s">
        <v>240</v>
      </c>
      <c r="C483" s="142">
        <v>1</v>
      </c>
      <c r="D483" s="142">
        <v>0</v>
      </c>
      <c r="E483" s="170" t="s">
        <v>893</v>
      </c>
      <c r="F483" s="173"/>
      <c r="G483" s="189">
        <f aca="true" t="shared" si="305" ref="G483:O483">SUM(G485:G486)</f>
        <v>0</v>
      </c>
      <c r="H483" s="190">
        <f t="shared" si="305"/>
        <v>0</v>
      </c>
      <c r="I483" s="191">
        <f t="shared" si="305"/>
        <v>0</v>
      </c>
      <c r="J483" s="189">
        <f t="shared" si="305"/>
        <v>0</v>
      </c>
      <c r="K483" s="190">
        <f t="shared" si="305"/>
        <v>0</v>
      </c>
      <c r="L483" s="191">
        <f t="shared" si="305"/>
        <v>0</v>
      </c>
      <c r="M483" s="189">
        <f t="shared" si="305"/>
        <v>0</v>
      </c>
      <c r="N483" s="190">
        <f t="shared" si="305"/>
        <v>0</v>
      </c>
      <c r="O483" s="191">
        <f t="shared" si="305"/>
        <v>0</v>
      </c>
      <c r="P483" s="177">
        <f t="shared" si="280"/>
        <v>0</v>
      </c>
      <c r="Q483" s="177">
        <f t="shared" si="281"/>
        <v>0</v>
      </c>
      <c r="R483" s="177">
        <f>O483-L483</f>
        <v>0</v>
      </c>
      <c r="S483" s="189">
        <f aca="true" t="shared" si="306" ref="S483:X483">SUM(S485:S486)</f>
        <v>0</v>
      </c>
      <c r="T483" s="190">
        <f t="shared" si="306"/>
        <v>0</v>
      </c>
      <c r="U483" s="191">
        <f t="shared" si="306"/>
        <v>0</v>
      </c>
      <c r="V483" s="189">
        <f t="shared" si="306"/>
        <v>0</v>
      </c>
      <c r="W483" s="190">
        <f t="shared" si="306"/>
        <v>0</v>
      </c>
      <c r="X483" s="191">
        <f t="shared" si="306"/>
        <v>0</v>
      </c>
      <c r="Y483" s="187"/>
    </row>
    <row r="484" spans="1:25" s="133" customFormat="1" ht="16.5" customHeight="1">
      <c r="A484" s="138"/>
      <c r="B484" s="131"/>
      <c r="C484" s="131"/>
      <c r="D484" s="131"/>
      <c r="E484" s="200" t="s">
        <v>192</v>
      </c>
      <c r="F484" s="183"/>
      <c r="G484" s="184"/>
      <c r="H484" s="185"/>
      <c r="I484" s="186"/>
      <c r="J484" s="184"/>
      <c r="K484" s="185"/>
      <c r="L484" s="186"/>
      <c r="M484" s="184"/>
      <c r="N484" s="185"/>
      <c r="O484" s="186"/>
      <c r="P484" s="177"/>
      <c r="Q484" s="177"/>
      <c r="R484" s="177"/>
      <c r="S484" s="184"/>
      <c r="T484" s="185"/>
      <c r="U484" s="186"/>
      <c r="V484" s="184"/>
      <c r="W484" s="185"/>
      <c r="X484" s="186"/>
      <c r="Y484" s="192"/>
    </row>
    <row r="485" spans="1:25" ht="18.75" customHeight="1" thickBot="1">
      <c r="A485" s="138">
        <v>3011</v>
      </c>
      <c r="B485" s="131" t="s">
        <v>240</v>
      </c>
      <c r="C485" s="131">
        <v>1</v>
      </c>
      <c r="D485" s="131">
        <v>1</v>
      </c>
      <c r="E485" s="200" t="s">
        <v>894</v>
      </c>
      <c r="F485" s="183"/>
      <c r="G485" s="205">
        <f>SUM(H485:I485)</f>
        <v>0</v>
      </c>
      <c r="H485" s="206"/>
      <c r="I485" s="207"/>
      <c r="J485" s="205">
        <f>SUM(K485:L485)</f>
        <v>0</v>
      </c>
      <c r="K485" s="206"/>
      <c r="L485" s="207"/>
      <c r="M485" s="205">
        <f>SUM(N485:O485)</f>
        <v>0</v>
      </c>
      <c r="N485" s="206"/>
      <c r="O485" s="207"/>
      <c r="P485" s="177">
        <f t="shared" si="280"/>
        <v>0</v>
      </c>
      <c r="Q485" s="177">
        <f t="shared" si="281"/>
        <v>0</v>
      </c>
      <c r="R485" s="177">
        <f>O485-L485</f>
        <v>0</v>
      </c>
      <c r="S485" s="205">
        <f>SUM(T485:U485)</f>
        <v>0</v>
      </c>
      <c r="T485" s="206"/>
      <c r="U485" s="207"/>
      <c r="V485" s="205">
        <f>SUM(W485:X485)</f>
        <v>0</v>
      </c>
      <c r="W485" s="206"/>
      <c r="X485" s="207"/>
      <c r="Y485" s="187"/>
    </row>
    <row r="486" spans="1:25" ht="17.25" customHeight="1" thickBot="1">
      <c r="A486" s="138">
        <v>3012</v>
      </c>
      <c r="B486" s="131" t="s">
        <v>240</v>
      </c>
      <c r="C486" s="131">
        <v>1</v>
      </c>
      <c r="D486" s="131">
        <v>2</v>
      </c>
      <c r="E486" s="200" t="s">
        <v>895</v>
      </c>
      <c r="F486" s="183"/>
      <c r="G486" s="205">
        <f>SUM(H486:I486)</f>
        <v>0</v>
      </c>
      <c r="H486" s="206"/>
      <c r="I486" s="207"/>
      <c r="J486" s="205">
        <f>SUM(K486:L486)</f>
        <v>0</v>
      </c>
      <c r="K486" s="206"/>
      <c r="L486" s="207"/>
      <c r="M486" s="205">
        <f>SUM(N486:O486)</f>
        <v>0</v>
      </c>
      <c r="N486" s="206"/>
      <c r="O486" s="207"/>
      <c r="P486" s="177">
        <f t="shared" si="280"/>
        <v>0</v>
      </c>
      <c r="Q486" s="177">
        <f t="shared" si="281"/>
        <v>0</v>
      </c>
      <c r="R486" s="177">
        <f>O486-L486</f>
        <v>0</v>
      </c>
      <c r="S486" s="205">
        <f>SUM(T486:U486)</f>
        <v>0</v>
      </c>
      <c r="T486" s="206"/>
      <c r="U486" s="207"/>
      <c r="V486" s="205">
        <f>SUM(W486:X486)</f>
        <v>0</v>
      </c>
      <c r="W486" s="206"/>
      <c r="X486" s="207"/>
      <c r="Y486" s="187"/>
    </row>
    <row r="487" spans="1:25" ht="15" customHeight="1">
      <c r="A487" s="146">
        <v>3020</v>
      </c>
      <c r="B487" s="142" t="s">
        <v>240</v>
      </c>
      <c r="C487" s="142">
        <v>2</v>
      </c>
      <c r="D487" s="142">
        <v>0</v>
      </c>
      <c r="E487" s="170" t="s">
        <v>896</v>
      </c>
      <c r="F487" s="173"/>
      <c r="G487" s="189">
        <f aca="true" t="shared" si="307" ref="G487:O487">SUM(G489)</f>
        <v>0</v>
      </c>
      <c r="H487" s="190">
        <f t="shared" si="307"/>
        <v>0</v>
      </c>
      <c r="I487" s="191">
        <f t="shared" si="307"/>
        <v>0</v>
      </c>
      <c r="J487" s="189">
        <f t="shared" si="307"/>
        <v>0</v>
      </c>
      <c r="K487" s="190">
        <f t="shared" si="307"/>
        <v>0</v>
      </c>
      <c r="L487" s="191">
        <f t="shared" si="307"/>
        <v>0</v>
      </c>
      <c r="M487" s="189">
        <f t="shared" si="307"/>
        <v>0</v>
      </c>
      <c r="N487" s="190">
        <f t="shared" si="307"/>
        <v>0</v>
      </c>
      <c r="O487" s="191">
        <f t="shared" si="307"/>
        <v>0</v>
      </c>
      <c r="P487" s="177">
        <f t="shared" si="280"/>
        <v>0</v>
      </c>
      <c r="Q487" s="177">
        <f t="shared" si="281"/>
        <v>0</v>
      </c>
      <c r="R487" s="177">
        <f>O487-L487</f>
        <v>0</v>
      </c>
      <c r="S487" s="189">
        <f aca="true" t="shared" si="308" ref="S487:X487">SUM(S489)</f>
        <v>0</v>
      </c>
      <c r="T487" s="190">
        <f t="shared" si="308"/>
        <v>0</v>
      </c>
      <c r="U487" s="191">
        <f t="shared" si="308"/>
        <v>0</v>
      </c>
      <c r="V487" s="189">
        <f t="shared" si="308"/>
        <v>0</v>
      </c>
      <c r="W487" s="190">
        <f t="shared" si="308"/>
        <v>0</v>
      </c>
      <c r="X487" s="191">
        <f t="shared" si="308"/>
        <v>0</v>
      </c>
      <c r="Y487" s="187"/>
    </row>
    <row r="488" spans="1:25" s="133" customFormat="1" ht="15" customHeight="1">
      <c r="A488" s="138"/>
      <c r="B488" s="131"/>
      <c r="C488" s="131"/>
      <c r="D488" s="131"/>
      <c r="E488" s="200" t="s">
        <v>192</v>
      </c>
      <c r="F488" s="183"/>
      <c r="G488" s="184"/>
      <c r="H488" s="185"/>
      <c r="I488" s="186"/>
      <c r="J488" s="184"/>
      <c r="K488" s="185"/>
      <c r="L488" s="186"/>
      <c r="M488" s="184"/>
      <c r="N488" s="185"/>
      <c r="O488" s="186"/>
      <c r="P488" s="177"/>
      <c r="Q488" s="177"/>
      <c r="R488" s="177"/>
      <c r="S488" s="184"/>
      <c r="T488" s="185"/>
      <c r="U488" s="186"/>
      <c r="V488" s="184"/>
      <c r="W488" s="185"/>
      <c r="X488" s="186"/>
      <c r="Y488" s="192"/>
    </row>
    <row r="489" spans="1:25" ht="15.75" customHeight="1" thickBot="1">
      <c r="A489" s="138">
        <v>3021</v>
      </c>
      <c r="B489" s="131" t="s">
        <v>240</v>
      </c>
      <c r="C489" s="131">
        <v>2</v>
      </c>
      <c r="D489" s="131">
        <v>1</v>
      </c>
      <c r="E489" s="200" t="s">
        <v>896</v>
      </c>
      <c r="F489" s="183"/>
      <c r="G489" s="205">
        <f>SUM(H489:I489)</f>
        <v>0</v>
      </c>
      <c r="H489" s="206"/>
      <c r="I489" s="207"/>
      <c r="J489" s="205">
        <f>SUM(K489:L489)</f>
        <v>0</v>
      </c>
      <c r="K489" s="206"/>
      <c r="L489" s="207"/>
      <c r="M489" s="205">
        <f>SUM(N489:O489)</f>
        <v>0</v>
      </c>
      <c r="N489" s="206"/>
      <c r="O489" s="207"/>
      <c r="P489" s="177">
        <f t="shared" si="280"/>
        <v>0</v>
      </c>
      <c r="Q489" s="177">
        <f t="shared" si="281"/>
        <v>0</v>
      </c>
      <c r="R489" s="177">
        <f>O489-L489</f>
        <v>0</v>
      </c>
      <c r="S489" s="205">
        <f>SUM(T489:U489)</f>
        <v>0</v>
      </c>
      <c r="T489" s="206"/>
      <c r="U489" s="207"/>
      <c r="V489" s="205">
        <f>SUM(W489:X489)</f>
        <v>0</v>
      </c>
      <c r="W489" s="206"/>
      <c r="X489" s="207"/>
      <c r="Y489" s="187"/>
    </row>
    <row r="490" spans="1:25" ht="14.25" customHeight="1">
      <c r="A490" s="146">
        <v>3030</v>
      </c>
      <c r="B490" s="142" t="s">
        <v>240</v>
      </c>
      <c r="C490" s="142">
        <v>3</v>
      </c>
      <c r="D490" s="142">
        <v>0</v>
      </c>
      <c r="E490" s="240" t="s">
        <v>897</v>
      </c>
      <c r="F490" s="220"/>
      <c r="G490" s="189">
        <f aca="true" t="shared" si="309" ref="G490:O490">SUM(G492)</f>
        <v>0</v>
      </c>
      <c r="H490" s="190">
        <f t="shared" si="309"/>
        <v>0</v>
      </c>
      <c r="I490" s="191">
        <f t="shared" si="309"/>
        <v>0</v>
      </c>
      <c r="J490" s="189">
        <f t="shared" si="309"/>
        <v>0</v>
      </c>
      <c r="K490" s="190">
        <f t="shared" si="309"/>
        <v>0</v>
      </c>
      <c r="L490" s="191">
        <f t="shared" si="309"/>
        <v>0</v>
      </c>
      <c r="M490" s="189">
        <f t="shared" si="309"/>
        <v>0</v>
      </c>
      <c r="N490" s="190">
        <f t="shared" si="309"/>
        <v>0</v>
      </c>
      <c r="O490" s="191">
        <f t="shared" si="309"/>
        <v>0</v>
      </c>
      <c r="P490" s="177">
        <f t="shared" si="280"/>
        <v>0</v>
      </c>
      <c r="Q490" s="177">
        <f t="shared" si="281"/>
        <v>0</v>
      </c>
      <c r="R490" s="177">
        <f>O490-L490</f>
        <v>0</v>
      </c>
      <c r="S490" s="189">
        <f aca="true" t="shared" si="310" ref="S490:X490">SUM(S492)</f>
        <v>0</v>
      </c>
      <c r="T490" s="190">
        <f t="shared" si="310"/>
        <v>0</v>
      </c>
      <c r="U490" s="191">
        <f t="shared" si="310"/>
        <v>0</v>
      </c>
      <c r="V490" s="189">
        <f t="shared" si="310"/>
        <v>0</v>
      </c>
      <c r="W490" s="190">
        <f t="shared" si="310"/>
        <v>0</v>
      </c>
      <c r="X490" s="191">
        <f t="shared" si="310"/>
        <v>0</v>
      </c>
      <c r="Y490" s="187"/>
    </row>
    <row r="491" spans="1:25" s="133" customFormat="1" ht="15.75">
      <c r="A491" s="138"/>
      <c r="B491" s="131"/>
      <c r="C491" s="131"/>
      <c r="D491" s="131"/>
      <c r="E491" s="200" t="s">
        <v>192</v>
      </c>
      <c r="F491" s="183"/>
      <c r="G491" s="184"/>
      <c r="H491" s="185"/>
      <c r="I491" s="186"/>
      <c r="J491" s="184"/>
      <c r="K491" s="185"/>
      <c r="L491" s="186"/>
      <c r="M491" s="184"/>
      <c r="N491" s="185"/>
      <c r="O491" s="186"/>
      <c r="P491" s="177"/>
      <c r="Q491" s="177"/>
      <c r="R491" s="177"/>
      <c r="S491" s="184"/>
      <c r="T491" s="185"/>
      <c r="U491" s="186"/>
      <c r="V491" s="184"/>
      <c r="W491" s="185"/>
      <c r="X491" s="186"/>
      <c r="Y491" s="192"/>
    </row>
    <row r="492" spans="1:25" s="133" customFormat="1" ht="16.5" thickBot="1">
      <c r="A492" s="138">
        <v>3031</v>
      </c>
      <c r="B492" s="131" t="s">
        <v>240</v>
      </c>
      <c r="C492" s="131">
        <v>3</v>
      </c>
      <c r="D492" s="131" t="s">
        <v>191</v>
      </c>
      <c r="E492" s="241" t="s">
        <v>897</v>
      </c>
      <c r="F492" s="220"/>
      <c r="G492" s="205">
        <f>SUM(H492:I492)</f>
        <v>0</v>
      </c>
      <c r="H492" s="195">
        <f>H493+H494</f>
        <v>0</v>
      </c>
      <c r="I492" s="210">
        <f>I493+I494</f>
        <v>0</v>
      </c>
      <c r="J492" s="205">
        <f>SUM(K492:L492)</f>
        <v>0</v>
      </c>
      <c r="K492" s="195">
        <f>K493+K494</f>
        <v>0</v>
      </c>
      <c r="L492" s="210">
        <f>L493+L494</f>
        <v>0</v>
      </c>
      <c r="M492" s="205">
        <f>SUM(N492:O492)</f>
        <v>0</v>
      </c>
      <c r="N492" s="195">
        <f>N493+N494</f>
        <v>0</v>
      </c>
      <c r="O492" s="210">
        <f>O493+O494</f>
        <v>0</v>
      </c>
      <c r="P492" s="177">
        <f t="shared" si="280"/>
        <v>0</v>
      </c>
      <c r="Q492" s="177">
        <f t="shared" si="281"/>
        <v>0</v>
      </c>
      <c r="R492" s="177">
        <f>O492-L492</f>
        <v>0</v>
      </c>
      <c r="S492" s="205">
        <f>SUM(T492:U492)</f>
        <v>0</v>
      </c>
      <c r="T492" s="195">
        <f>T493+T494</f>
        <v>0</v>
      </c>
      <c r="U492" s="210">
        <f>U493+U494</f>
        <v>0</v>
      </c>
      <c r="V492" s="205">
        <f>SUM(W492:X492)</f>
        <v>0</v>
      </c>
      <c r="W492" s="195">
        <f>W493+W494</f>
        <v>0</v>
      </c>
      <c r="X492" s="210">
        <f>X493+X494</f>
        <v>0</v>
      </c>
      <c r="Y492" s="192"/>
    </row>
    <row r="493" spans="1:25" s="133" customFormat="1" ht="16.5" thickBot="1">
      <c r="A493" s="138"/>
      <c r="B493" s="131"/>
      <c r="C493" s="131"/>
      <c r="D493" s="131"/>
      <c r="E493" s="198" t="s">
        <v>906</v>
      </c>
      <c r="F493" s="163" t="s">
        <v>644</v>
      </c>
      <c r="G493" s="205">
        <f>SUM(H493:I493)</f>
        <v>0</v>
      </c>
      <c r="H493" s="185"/>
      <c r="I493" s="186"/>
      <c r="J493" s="205">
        <f>SUM(K493:L493)</f>
        <v>0</v>
      </c>
      <c r="K493" s="185"/>
      <c r="L493" s="186"/>
      <c r="M493" s="205">
        <f>SUM(N493:O493)</f>
        <v>0</v>
      </c>
      <c r="N493" s="185"/>
      <c r="O493" s="186"/>
      <c r="P493" s="177">
        <f t="shared" si="280"/>
        <v>0</v>
      </c>
      <c r="Q493" s="177">
        <f t="shared" si="281"/>
        <v>0</v>
      </c>
      <c r="R493" s="177">
        <f>O493-L493</f>
        <v>0</v>
      </c>
      <c r="S493" s="205">
        <f>SUM(T493:U493)</f>
        <v>0</v>
      </c>
      <c r="T493" s="185"/>
      <c r="U493" s="186"/>
      <c r="V493" s="205">
        <f>SUM(W493:X493)</f>
        <v>0</v>
      </c>
      <c r="W493" s="185"/>
      <c r="X493" s="186"/>
      <c r="Y493" s="192"/>
    </row>
    <row r="494" spans="1:25" s="133" customFormat="1" ht="16.5" thickBot="1">
      <c r="A494" s="138"/>
      <c r="B494" s="131"/>
      <c r="C494" s="131"/>
      <c r="D494" s="131"/>
      <c r="E494" s="200"/>
      <c r="F494" s="183"/>
      <c r="G494" s="205">
        <f>SUM(H494:I494)</f>
        <v>0</v>
      </c>
      <c r="H494" s="185"/>
      <c r="I494" s="186"/>
      <c r="J494" s="205">
        <f>SUM(K494:L494)</f>
        <v>0</v>
      </c>
      <c r="K494" s="185"/>
      <c r="L494" s="186"/>
      <c r="M494" s="205">
        <f>SUM(N494:O494)</f>
        <v>0</v>
      </c>
      <c r="N494" s="185"/>
      <c r="O494" s="186"/>
      <c r="P494" s="177">
        <f t="shared" si="280"/>
        <v>0</v>
      </c>
      <c r="Q494" s="177">
        <f t="shared" si="281"/>
        <v>0</v>
      </c>
      <c r="R494" s="177">
        <f>O494-L494</f>
        <v>0</v>
      </c>
      <c r="S494" s="205">
        <f>SUM(T494:U494)</f>
        <v>0</v>
      </c>
      <c r="T494" s="185"/>
      <c r="U494" s="186"/>
      <c r="V494" s="205">
        <f>SUM(W494:X494)</f>
        <v>0</v>
      </c>
      <c r="W494" s="185"/>
      <c r="X494" s="186"/>
      <c r="Y494" s="192"/>
    </row>
    <row r="495" spans="1:25" ht="18" customHeight="1">
      <c r="A495" s="146">
        <v>3040</v>
      </c>
      <c r="B495" s="142" t="s">
        <v>240</v>
      </c>
      <c r="C495" s="142">
        <v>4</v>
      </c>
      <c r="D495" s="142">
        <v>0</v>
      </c>
      <c r="E495" s="170" t="s">
        <v>241</v>
      </c>
      <c r="F495" s="173"/>
      <c r="G495" s="189">
        <f aca="true" t="shared" si="311" ref="G495:O495">SUM(G497)</f>
        <v>0</v>
      </c>
      <c r="H495" s="190">
        <f t="shared" si="311"/>
        <v>0</v>
      </c>
      <c r="I495" s="191">
        <f t="shared" si="311"/>
        <v>0</v>
      </c>
      <c r="J495" s="189">
        <f t="shared" si="311"/>
        <v>0</v>
      </c>
      <c r="K495" s="190">
        <f t="shared" si="311"/>
        <v>0</v>
      </c>
      <c r="L495" s="191">
        <f t="shared" si="311"/>
        <v>0</v>
      </c>
      <c r="M495" s="189">
        <f t="shared" si="311"/>
        <v>0</v>
      </c>
      <c r="N495" s="190">
        <f t="shared" si="311"/>
        <v>0</v>
      </c>
      <c r="O495" s="191">
        <f t="shared" si="311"/>
        <v>0</v>
      </c>
      <c r="P495" s="177">
        <f t="shared" si="280"/>
        <v>0</v>
      </c>
      <c r="Q495" s="177">
        <f t="shared" si="281"/>
        <v>0</v>
      </c>
      <c r="R495" s="177">
        <f>O495-L495</f>
        <v>0</v>
      </c>
      <c r="S495" s="189">
        <f aca="true" t="shared" si="312" ref="S495:X495">SUM(S497)</f>
        <v>0</v>
      </c>
      <c r="T495" s="190">
        <f t="shared" si="312"/>
        <v>0</v>
      </c>
      <c r="U495" s="191">
        <f t="shared" si="312"/>
        <v>0</v>
      </c>
      <c r="V495" s="189">
        <f t="shared" si="312"/>
        <v>0</v>
      </c>
      <c r="W495" s="190">
        <f t="shared" si="312"/>
        <v>0</v>
      </c>
      <c r="X495" s="191">
        <f t="shared" si="312"/>
        <v>0</v>
      </c>
      <c r="Y495" s="187"/>
    </row>
    <row r="496" spans="1:25" s="133" customFormat="1" ht="18" customHeight="1">
      <c r="A496" s="138"/>
      <c r="B496" s="131"/>
      <c r="C496" s="131"/>
      <c r="D496" s="131"/>
      <c r="E496" s="200" t="s">
        <v>192</v>
      </c>
      <c r="F496" s="183"/>
      <c r="G496" s="184"/>
      <c r="H496" s="185"/>
      <c r="I496" s="186"/>
      <c r="J496" s="184"/>
      <c r="K496" s="185"/>
      <c r="L496" s="186"/>
      <c r="M496" s="184"/>
      <c r="N496" s="185"/>
      <c r="O496" s="186"/>
      <c r="P496" s="177"/>
      <c r="Q496" s="177"/>
      <c r="R496" s="177"/>
      <c r="S496" s="184"/>
      <c r="T496" s="185"/>
      <c r="U496" s="186"/>
      <c r="V496" s="184"/>
      <c r="W496" s="185"/>
      <c r="X496" s="186"/>
      <c r="Y496" s="192"/>
    </row>
    <row r="497" spans="1:25" ht="21" customHeight="1" thickBot="1">
      <c r="A497" s="138">
        <v>3041</v>
      </c>
      <c r="B497" s="131" t="s">
        <v>240</v>
      </c>
      <c r="C497" s="131">
        <v>4</v>
      </c>
      <c r="D497" s="131">
        <v>1</v>
      </c>
      <c r="E497" s="200" t="s">
        <v>241</v>
      </c>
      <c r="F497" s="183"/>
      <c r="G497" s="205">
        <f>SUM(H497:I497)</f>
        <v>0</v>
      </c>
      <c r="H497" s="195"/>
      <c r="I497" s="196"/>
      <c r="J497" s="205">
        <f>SUM(K497:L497)</f>
        <v>0</v>
      </c>
      <c r="K497" s="195"/>
      <c r="L497" s="196"/>
      <c r="M497" s="205">
        <f>SUM(N497:O497)</f>
        <v>0</v>
      </c>
      <c r="N497" s="195"/>
      <c r="O497" s="196"/>
      <c r="P497" s="177">
        <f t="shared" si="280"/>
        <v>0</v>
      </c>
      <c r="Q497" s="177">
        <f t="shared" si="281"/>
        <v>0</v>
      </c>
      <c r="R497" s="177">
        <f>O497-L497</f>
        <v>0</v>
      </c>
      <c r="S497" s="205">
        <f>SUM(T497:U497)</f>
        <v>0</v>
      </c>
      <c r="T497" s="195"/>
      <c r="U497" s="196"/>
      <c r="V497" s="205">
        <f>SUM(W497:X497)</f>
        <v>0</v>
      </c>
      <c r="W497" s="195"/>
      <c r="X497" s="196"/>
      <c r="Y497" s="187"/>
    </row>
    <row r="498" spans="1:25" ht="17.25" customHeight="1">
      <c r="A498" s="146">
        <v>3050</v>
      </c>
      <c r="B498" s="142" t="s">
        <v>240</v>
      </c>
      <c r="C498" s="142">
        <v>5</v>
      </c>
      <c r="D498" s="142">
        <v>0</v>
      </c>
      <c r="E498" s="170" t="s">
        <v>898</v>
      </c>
      <c r="F498" s="173"/>
      <c r="G498" s="189">
        <f aca="true" t="shared" si="313" ref="G498:O498">SUM(G500)</f>
        <v>0</v>
      </c>
      <c r="H498" s="190">
        <f t="shared" si="313"/>
        <v>0</v>
      </c>
      <c r="I498" s="191">
        <f t="shared" si="313"/>
        <v>0</v>
      </c>
      <c r="J498" s="189">
        <f t="shared" si="313"/>
        <v>0</v>
      </c>
      <c r="K498" s="190">
        <f t="shared" si="313"/>
        <v>0</v>
      </c>
      <c r="L498" s="191">
        <f t="shared" si="313"/>
        <v>0</v>
      </c>
      <c r="M498" s="189">
        <f t="shared" si="313"/>
        <v>0</v>
      </c>
      <c r="N498" s="190">
        <f t="shared" si="313"/>
        <v>0</v>
      </c>
      <c r="O498" s="191">
        <f t="shared" si="313"/>
        <v>0</v>
      </c>
      <c r="P498" s="177">
        <f t="shared" si="280"/>
        <v>0</v>
      </c>
      <c r="Q498" s="177">
        <f t="shared" si="281"/>
        <v>0</v>
      </c>
      <c r="R498" s="177">
        <f>O498-L498</f>
        <v>0</v>
      </c>
      <c r="S498" s="189">
        <f aca="true" t="shared" si="314" ref="S498:X498">SUM(S500)</f>
        <v>0</v>
      </c>
      <c r="T498" s="190">
        <f t="shared" si="314"/>
        <v>0</v>
      </c>
      <c r="U498" s="191">
        <f t="shared" si="314"/>
        <v>0</v>
      </c>
      <c r="V498" s="189">
        <f t="shared" si="314"/>
        <v>0</v>
      </c>
      <c r="W498" s="190">
        <f t="shared" si="314"/>
        <v>0</v>
      </c>
      <c r="X498" s="191">
        <f t="shared" si="314"/>
        <v>0</v>
      </c>
      <c r="Y498" s="187"/>
    </row>
    <row r="499" spans="1:25" s="133" customFormat="1" ht="21" customHeight="1">
      <c r="A499" s="138"/>
      <c r="B499" s="131"/>
      <c r="C499" s="131"/>
      <c r="D499" s="131"/>
      <c r="E499" s="200" t="s">
        <v>192</v>
      </c>
      <c r="F499" s="183"/>
      <c r="G499" s="184"/>
      <c r="H499" s="185"/>
      <c r="I499" s="186"/>
      <c r="J499" s="184"/>
      <c r="K499" s="185"/>
      <c r="L499" s="186"/>
      <c r="M499" s="184"/>
      <c r="N499" s="185"/>
      <c r="O499" s="186"/>
      <c r="P499" s="177"/>
      <c r="Q499" s="177"/>
      <c r="R499" s="177"/>
      <c r="S499" s="184"/>
      <c r="T499" s="185"/>
      <c r="U499" s="186"/>
      <c r="V499" s="184"/>
      <c r="W499" s="185"/>
      <c r="X499" s="186"/>
      <c r="Y499" s="192"/>
    </row>
    <row r="500" spans="1:25" ht="15.75" customHeight="1" thickBot="1">
      <c r="A500" s="138">
        <v>3051</v>
      </c>
      <c r="B500" s="131" t="s">
        <v>240</v>
      </c>
      <c r="C500" s="131">
        <v>5</v>
      </c>
      <c r="D500" s="131">
        <v>1</v>
      </c>
      <c r="E500" s="200" t="s">
        <v>898</v>
      </c>
      <c r="F500" s="183"/>
      <c r="G500" s="205">
        <f>SUM(H500:I500)</f>
        <v>0</v>
      </c>
      <c r="H500" s="206"/>
      <c r="I500" s="207"/>
      <c r="J500" s="205">
        <f>SUM(K500:L500)</f>
        <v>0</v>
      </c>
      <c r="K500" s="206"/>
      <c r="L500" s="207"/>
      <c r="M500" s="205">
        <f>SUM(N500:O500)</f>
        <v>0</v>
      </c>
      <c r="N500" s="206"/>
      <c r="O500" s="207"/>
      <c r="P500" s="177">
        <f t="shared" si="280"/>
        <v>0</v>
      </c>
      <c r="Q500" s="177">
        <f t="shared" si="281"/>
        <v>0</v>
      </c>
      <c r="R500" s="177">
        <f>O500-L500</f>
        <v>0</v>
      </c>
      <c r="S500" s="205">
        <f>SUM(T500:U500)</f>
        <v>0</v>
      </c>
      <c r="T500" s="206"/>
      <c r="U500" s="207"/>
      <c r="V500" s="205">
        <f>SUM(W500:X500)</f>
        <v>0</v>
      </c>
      <c r="W500" s="206"/>
      <c r="X500" s="207"/>
      <c r="Y500" s="187"/>
    </row>
    <row r="501" spans="1:25" ht="16.5" customHeight="1">
      <c r="A501" s="146">
        <v>3060</v>
      </c>
      <c r="B501" s="142" t="s">
        <v>240</v>
      </c>
      <c r="C501" s="142">
        <v>6</v>
      </c>
      <c r="D501" s="142">
        <v>0</v>
      </c>
      <c r="E501" s="170" t="s">
        <v>899</v>
      </c>
      <c r="F501" s="173"/>
      <c r="G501" s="189">
        <f aca="true" t="shared" si="315" ref="G501:O501">SUM(G503)</f>
        <v>0</v>
      </c>
      <c r="H501" s="190">
        <f t="shared" si="315"/>
        <v>0</v>
      </c>
      <c r="I501" s="191">
        <f t="shared" si="315"/>
        <v>0</v>
      </c>
      <c r="J501" s="189">
        <f t="shared" si="315"/>
        <v>0</v>
      </c>
      <c r="K501" s="190">
        <f t="shared" si="315"/>
        <v>0</v>
      </c>
      <c r="L501" s="191">
        <f t="shared" si="315"/>
        <v>0</v>
      </c>
      <c r="M501" s="189">
        <f t="shared" si="315"/>
        <v>0</v>
      </c>
      <c r="N501" s="190">
        <f t="shared" si="315"/>
        <v>0</v>
      </c>
      <c r="O501" s="191">
        <f t="shared" si="315"/>
        <v>0</v>
      </c>
      <c r="P501" s="177">
        <f t="shared" si="280"/>
        <v>0</v>
      </c>
      <c r="Q501" s="177">
        <f t="shared" si="281"/>
        <v>0</v>
      </c>
      <c r="R501" s="177">
        <f>O501-L501</f>
        <v>0</v>
      </c>
      <c r="S501" s="189">
        <f aca="true" t="shared" si="316" ref="S501:X501">SUM(S503)</f>
        <v>0</v>
      </c>
      <c r="T501" s="190">
        <f t="shared" si="316"/>
        <v>0</v>
      </c>
      <c r="U501" s="191">
        <f t="shared" si="316"/>
        <v>0</v>
      </c>
      <c r="V501" s="189">
        <f t="shared" si="316"/>
        <v>0</v>
      </c>
      <c r="W501" s="190">
        <f t="shared" si="316"/>
        <v>0</v>
      </c>
      <c r="X501" s="191">
        <f t="shared" si="316"/>
        <v>0</v>
      </c>
      <c r="Y501" s="187"/>
    </row>
    <row r="502" spans="1:25" s="133" customFormat="1" ht="19.5" customHeight="1">
      <c r="A502" s="138"/>
      <c r="B502" s="131"/>
      <c r="C502" s="131"/>
      <c r="D502" s="131"/>
      <c r="E502" s="200" t="s">
        <v>192</v>
      </c>
      <c r="F502" s="183"/>
      <c r="G502" s="184"/>
      <c r="H502" s="185"/>
      <c r="I502" s="186"/>
      <c r="J502" s="184"/>
      <c r="K502" s="185"/>
      <c r="L502" s="186"/>
      <c r="M502" s="184"/>
      <c r="N502" s="185"/>
      <c r="O502" s="186"/>
      <c r="P502" s="177"/>
      <c r="Q502" s="177"/>
      <c r="R502" s="177"/>
      <c r="S502" s="184"/>
      <c r="T502" s="185"/>
      <c r="U502" s="186"/>
      <c r="V502" s="184"/>
      <c r="W502" s="185"/>
      <c r="X502" s="186"/>
      <c r="Y502" s="192"/>
    </row>
    <row r="503" spans="1:25" ht="15.75" customHeight="1" thickBot="1">
      <c r="A503" s="138">
        <v>3061</v>
      </c>
      <c r="B503" s="131" t="s">
        <v>240</v>
      </c>
      <c r="C503" s="131">
        <v>6</v>
      </c>
      <c r="D503" s="131">
        <v>1</v>
      </c>
      <c r="E503" s="200" t="s">
        <v>899</v>
      </c>
      <c r="F503" s="183"/>
      <c r="G503" s="205">
        <f>SUM(H503:I503)</f>
        <v>0</v>
      </c>
      <c r="H503" s="206"/>
      <c r="I503" s="207"/>
      <c r="J503" s="205">
        <f>SUM(K503:L503)</f>
        <v>0</v>
      </c>
      <c r="K503" s="206"/>
      <c r="L503" s="207"/>
      <c r="M503" s="205">
        <f>SUM(N503:O503)</f>
        <v>0</v>
      </c>
      <c r="N503" s="206"/>
      <c r="O503" s="207"/>
      <c r="P503" s="177">
        <f t="shared" si="280"/>
        <v>0</v>
      </c>
      <c r="Q503" s="177">
        <f t="shared" si="281"/>
        <v>0</v>
      </c>
      <c r="R503" s="177">
        <f>O503-L503</f>
        <v>0</v>
      </c>
      <c r="S503" s="205">
        <f>SUM(T503:U503)</f>
        <v>0</v>
      </c>
      <c r="T503" s="206"/>
      <c r="U503" s="207"/>
      <c r="V503" s="205">
        <f>SUM(W503:X503)</f>
        <v>0</v>
      </c>
      <c r="W503" s="206"/>
      <c r="X503" s="207"/>
      <c r="Y503" s="187"/>
    </row>
    <row r="504" spans="1:25" ht="34.5" customHeight="1">
      <c r="A504" s="146">
        <v>3070</v>
      </c>
      <c r="B504" s="142" t="s">
        <v>240</v>
      </c>
      <c r="C504" s="142">
        <v>7</v>
      </c>
      <c r="D504" s="142">
        <v>0</v>
      </c>
      <c r="E504" s="170" t="s">
        <v>900</v>
      </c>
      <c r="F504" s="173"/>
      <c r="G504" s="189">
        <f aca="true" t="shared" si="317" ref="G504:O504">SUM(G506)</f>
        <v>16074</v>
      </c>
      <c r="H504" s="190">
        <f t="shared" si="317"/>
        <v>16074</v>
      </c>
      <c r="I504" s="191">
        <f t="shared" si="317"/>
        <v>0</v>
      </c>
      <c r="J504" s="189">
        <f t="shared" si="317"/>
        <v>17600</v>
      </c>
      <c r="K504" s="190">
        <f t="shared" si="317"/>
        <v>17600</v>
      </c>
      <c r="L504" s="191">
        <f t="shared" si="317"/>
        <v>0</v>
      </c>
      <c r="M504" s="189">
        <f t="shared" si="317"/>
        <v>10700</v>
      </c>
      <c r="N504" s="190">
        <f t="shared" si="317"/>
        <v>10700</v>
      </c>
      <c r="O504" s="191">
        <f t="shared" si="317"/>
        <v>0</v>
      </c>
      <c r="P504" s="177">
        <f t="shared" si="280"/>
        <v>-6900</v>
      </c>
      <c r="Q504" s="177">
        <f t="shared" si="281"/>
        <v>-6900</v>
      </c>
      <c r="R504" s="177">
        <f>O504-L504</f>
        <v>0</v>
      </c>
      <c r="S504" s="189">
        <f aca="true" t="shared" si="318" ref="S504:X504">SUM(S506)</f>
        <v>17600</v>
      </c>
      <c r="T504" s="190">
        <f t="shared" si="318"/>
        <v>17600</v>
      </c>
      <c r="U504" s="191">
        <f t="shared" si="318"/>
        <v>0</v>
      </c>
      <c r="V504" s="189">
        <f t="shared" si="318"/>
        <v>17600</v>
      </c>
      <c r="W504" s="190">
        <f t="shared" si="318"/>
        <v>17600</v>
      </c>
      <c r="X504" s="191">
        <f t="shared" si="318"/>
        <v>0</v>
      </c>
      <c r="Y504" s="187"/>
    </row>
    <row r="505" spans="1:25" s="133" customFormat="1" ht="16.5" customHeight="1">
      <c r="A505" s="138"/>
      <c r="B505" s="131"/>
      <c r="C505" s="131"/>
      <c r="D505" s="131"/>
      <c r="E505" s="200" t="s">
        <v>192</v>
      </c>
      <c r="F505" s="183"/>
      <c r="G505" s="184"/>
      <c r="H505" s="185"/>
      <c r="I505" s="186"/>
      <c r="J505" s="184"/>
      <c r="K505" s="185"/>
      <c r="L505" s="186"/>
      <c r="M505" s="184"/>
      <c r="N505" s="185"/>
      <c r="O505" s="186"/>
      <c r="P505" s="177"/>
      <c r="Q505" s="177"/>
      <c r="R505" s="177"/>
      <c r="S505" s="184"/>
      <c r="T505" s="185"/>
      <c r="U505" s="186"/>
      <c r="V505" s="184"/>
      <c r="W505" s="185"/>
      <c r="X505" s="186"/>
      <c r="Y505" s="192"/>
    </row>
    <row r="506" spans="1:25" ht="39" customHeight="1" thickBot="1">
      <c r="A506" s="138">
        <v>3071</v>
      </c>
      <c r="B506" s="131" t="s">
        <v>240</v>
      </c>
      <c r="C506" s="131">
        <v>7</v>
      </c>
      <c r="D506" s="131">
        <v>1</v>
      </c>
      <c r="E506" s="200" t="s">
        <v>900</v>
      </c>
      <c r="F506" s="173"/>
      <c r="G506" s="205">
        <f aca="true" t="shared" si="319" ref="G506:G511">SUM(H506:I506)</f>
        <v>16074</v>
      </c>
      <c r="H506" s="195">
        <f>SUM(H507:H511)</f>
        <v>16074</v>
      </c>
      <c r="I506" s="210">
        <v>0</v>
      </c>
      <c r="J506" s="205">
        <f aca="true" t="shared" si="320" ref="J506:J511">SUM(K506:L506)</f>
        <v>17600</v>
      </c>
      <c r="K506" s="195">
        <f>SUM(K507:K511)</f>
        <v>17600</v>
      </c>
      <c r="L506" s="210">
        <v>0</v>
      </c>
      <c r="M506" s="205">
        <f aca="true" t="shared" si="321" ref="M506:M511">SUM(N506:O506)</f>
        <v>10700</v>
      </c>
      <c r="N506" s="195">
        <f>SUM(N507:N511)</f>
        <v>10700</v>
      </c>
      <c r="O506" s="210">
        <v>0</v>
      </c>
      <c r="P506" s="177">
        <f t="shared" si="280"/>
        <v>-6900</v>
      </c>
      <c r="Q506" s="177">
        <f t="shared" si="281"/>
        <v>-6900</v>
      </c>
      <c r="R506" s="177">
        <f>O506-L506</f>
        <v>0</v>
      </c>
      <c r="S506" s="205">
        <f aca="true" t="shared" si="322" ref="S506:S511">SUM(T506:U506)</f>
        <v>17600</v>
      </c>
      <c r="T506" s="195">
        <f>SUM(T507:T511)</f>
        <v>17600</v>
      </c>
      <c r="U506" s="210">
        <v>0</v>
      </c>
      <c r="V506" s="205">
        <f aca="true" t="shared" si="323" ref="V506:V511">SUM(W506:X506)</f>
        <v>17600</v>
      </c>
      <c r="W506" s="195">
        <f>SUM(W507:W511)</f>
        <v>17600</v>
      </c>
      <c r="X506" s="210">
        <v>0</v>
      </c>
      <c r="Y506" s="187"/>
    </row>
    <row r="507" spans="1:25" ht="39" customHeight="1" thickBot="1">
      <c r="A507" s="138"/>
      <c r="B507" s="131"/>
      <c r="C507" s="131"/>
      <c r="D507" s="131"/>
      <c r="E507" s="200"/>
      <c r="F507" s="173">
        <v>4239</v>
      </c>
      <c r="G507" s="205">
        <f t="shared" si="319"/>
        <v>240</v>
      </c>
      <c r="H507" s="195">
        <v>240</v>
      </c>
      <c r="I507" s="210"/>
      <c r="J507" s="205">
        <f t="shared" si="320"/>
        <v>300</v>
      </c>
      <c r="K507" s="195">
        <v>300</v>
      </c>
      <c r="L507" s="210"/>
      <c r="M507" s="205">
        <f t="shared" si="321"/>
        <v>400</v>
      </c>
      <c r="N507" s="195">
        <v>400</v>
      </c>
      <c r="O507" s="210"/>
      <c r="P507" s="177">
        <f aca="true" t="shared" si="324" ref="P507:R510">M507-J507</f>
        <v>100</v>
      </c>
      <c r="Q507" s="177">
        <f t="shared" si="324"/>
        <v>100</v>
      </c>
      <c r="R507" s="177">
        <f t="shared" si="324"/>
        <v>0</v>
      </c>
      <c r="S507" s="205">
        <f t="shared" si="322"/>
        <v>300</v>
      </c>
      <c r="T507" s="195">
        <v>300</v>
      </c>
      <c r="U507" s="210"/>
      <c r="V507" s="205">
        <f t="shared" si="323"/>
        <v>300</v>
      </c>
      <c r="W507" s="195">
        <v>300</v>
      </c>
      <c r="X507" s="210"/>
      <c r="Y507" s="187"/>
    </row>
    <row r="508" spans="1:25" ht="39" customHeight="1" thickBot="1">
      <c r="A508" s="138"/>
      <c r="B508" s="131"/>
      <c r="C508" s="131"/>
      <c r="D508" s="131"/>
      <c r="E508" s="200"/>
      <c r="F508" s="173">
        <v>4269</v>
      </c>
      <c r="G508" s="205">
        <f t="shared" si="319"/>
        <v>299</v>
      </c>
      <c r="H508" s="195">
        <v>299</v>
      </c>
      <c r="I508" s="210"/>
      <c r="J508" s="205">
        <f t="shared" si="320"/>
        <v>300</v>
      </c>
      <c r="K508" s="195">
        <v>300</v>
      </c>
      <c r="L508" s="210"/>
      <c r="M508" s="205">
        <f t="shared" si="321"/>
        <v>500</v>
      </c>
      <c r="N508" s="195">
        <v>500</v>
      </c>
      <c r="O508" s="210"/>
      <c r="P508" s="177">
        <f t="shared" si="324"/>
        <v>200</v>
      </c>
      <c r="Q508" s="177">
        <f t="shared" si="324"/>
        <v>200</v>
      </c>
      <c r="R508" s="177">
        <f t="shared" si="324"/>
        <v>0</v>
      </c>
      <c r="S508" s="205">
        <f t="shared" si="322"/>
        <v>300</v>
      </c>
      <c r="T508" s="195">
        <v>300</v>
      </c>
      <c r="U508" s="210"/>
      <c r="V508" s="205">
        <f t="shared" si="323"/>
        <v>300</v>
      </c>
      <c r="W508" s="195">
        <v>300</v>
      </c>
      <c r="X508" s="210"/>
      <c r="Y508" s="187"/>
    </row>
    <row r="509" spans="1:25" ht="39" customHeight="1" thickBot="1">
      <c r="A509" s="138"/>
      <c r="B509" s="131"/>
      <c r="C509" s="131"/>
      <c r="D509" s="131"/>
      <c r="E509" s="200"/>
      <c r="F509" s="173">
        <v>4726</v>
      </c>
      <c r="G509" s="205">
        <f t="shared" si="319"/>
        <v>610</v>
      </c>
      <c r="H509" s="195">
        <v>610</v>
      </c>
      <c r="I509" s="210"/>
      <c r="J509" s="205">
        <f t="shared" si="320"/>
        <v>1000</v>
      </c>
      <c r="K509" s="195">
        <v>1000</v>
      </c>
      <c r="L509" s="210"/>
      <c r="M509" s="205">
        <f t="shared" si="321"/>
        <v>800</v>
      </c>
      <c r="N509" s="195">
        <v>800</v>
      </c>
      <c r="O509" s="210"/>
      <c r="P509" s="177">
        <f t="shared" si="324"/>
        <v>-200</v>
      </c>
      <c r="Q509" s="177">
        <f t="shared" si="324"/>
        <v>-200</v>
      </c>
      <c r="R509" s="177">
        <f t="shared" si="324"/>
        <v>0</v>
      </c>
      <c r="S509" s="205">
        <f t="shared" si="322"/>
        <v>1000</v>
      </c>
      <c r="T509" s="195">
        <v>1000</v>
      </c>
      <c r="U509" s="210"/>
      <c r="V509" s="205">
        <f t="shared" si="323"/>
        <v>1000</v>
      </c>
      <c r="W509" s="195">
        <v>1000</v>
      </c>
      <c r="X509" s="210"/>
      <c r="Y509" s="187"/>
    </row>
    <row r="510" spans="1:25" ht="39" customHeight="1" thickBot="1">
      <c r="A510" s="138"/>
      <c r="B510" s="131"/>
      <c r="C510" s="131"/>
      <c r="D510" s="131"/>
      <c r="E510" s="200"/>
      <c r="F510" s="173">
        <v>4727</v>
      </c>
      <c r="G510" s="205">
        <f t="shared" si="319"/>
        <v>830</v>
      </c>
      <c r="H510" s="195">
        <v>830</v>
      </c>
      <c r="I510" s="210"/>
      <c r="J510" s="205">
        <f t="shared" si="320"/>
        <v>1000</v>
      </c>
      <c r="K510" s="195">
        <v>1000</v>
      </c>
      <c r="L510" s="210"/>
      <c r="M510" s="205">
        <f t="shared" si="321"/>
        <v>1000</v>
      </c>
      <c r="N510" s="195">
        <v>1000</v>
      </c>
      <c r="O510" s="210"/>
      <c r="P510" s="177">
        <f t="shared" si="324"/>
        <v>0</v>
      </c>
      <c r="Q510" s="177">
        <f t="shared" si="324"/>
        <v>0</v>
      </c>
      <c r="R510" s="177">
        <f t="shared" si="324"/>
        <v>0</v>
      </c>
      <c r="S510" s="205">
        <f t="shared" si="322"/>
        <v>1000</v>
      </c>
      <c r="T510" s="195">
        <v>1000</v>
      </c>
      <c r="U510" s="210"/>
      <c r="V510" s="205">
        <f t="shared" si="323"/>
        <v>1000</v>
      </c>
      <c r="W510" s="195">
        <v>1000</v>
      </c>
      <c r="X510" s="210"/>
      <c r="Y510" s="187"/>
    </row>
    <row r="511" spans="1:25" ht="14.25" customHeight="1" thickBot="1">
      <c r="A511" s="138"/>
      <c r="B511" s="131"/>
      <c r="C511" s="131"/>
      <c r="D511" s="131"/>
      <c r="E511" s="200" t="s">
        <v>907</v>
      </c>
      <c r="F511" s="183">
        <v>4729</v>
      </c>
      <c r="G511" s="205">
        <f t="shared" si="319"/>
        <v>14095</v>
      </c>
      <c r="H511" s="185">
        <v>14095</v>
      </c>
      <c r="I511" s="186"/>
      <c r="J511" s="205">
        <f t="shared" si="320"/>
        <v>15000</v>
      </c>
      <c r="K511" s="185">
        <v>15000</v>
      </c>
      <c r="L511" s="186"/>
      <c r="M511" s="205">
        <f t="shared" si="321"/>
        <v>8000</v>
      </c>
      <c r="N511" s="185">
        <v>8000</v>
      </c>
      <c r="O511" s="186"/>
      <c r="P511" s="177">
        <f t="shared" si="280"/>
        <v>-7000</v>
      </c>
      <c r="Q511" s="177">
        <f t="shared" si="281"/>
        <v>-7000</v>
      </c>
      <c r="R511" s="177">
        <f>O511-L511</f>
        <v>0</v>
      </c>
      <c r="S511" s="205">
        <f t="shared" si="322"/>
        <v>15000</v>
      </c>
      <c r="T511" s="185">
        <v>15000</v>
      </c>
      <c r="U511" s="186"/>
      <c r="V511" s="205">
        <f t="shared" si="323"/>
        <v>15000</v>
      </c>
      <c r="W511" s="185">
        <v>15000</v>
      </c>
      <c r="X511" s="186"/>
      <c r="Y511" s="187"/>
    </row>
    <row r="512" spans="1:25" ht="40.5" customHeight="1">
      <c r="A512" s="146">
        <v>3080</v>
      </c>
      <c r="B512" s="142" t="s">
        <v>240</v>
      </c>
      <c r="C512" s="142">
        <v>8</v>
      </c>
      <c r="D512" s="142">
        <v>0</v>
      </c>
      <c r="E512" s="170" t="s">
        <v>901</v>
      </c>
      <c r="F512" s="173"/>
      <c r="G512" s="189">
        <f aca="true" t="shared" si="325" ref="G512:O512">SUM(G514)</f>
        <v>0</v>
      </c>
      <c r="H512" s="190">
        <f t="shared" si="325"/>
        <v>0</v>
      </c>
      <c r="I512" s="191">
        <f t="shared" si="325"/>
        <v>0</v>
      </c>
      <c r="J512" s="189">
        <f t="shared" si="325"/>
        <v>0</v>
      </c>
      <c r="K512" s="190">
        <f t="shared" si="325"/>
        <v>0</v>
      </c>
      <c r="L512" s="191">
        <f t="shared" si="325"/>
        <v>0</v>
      </c>
      <c r="M512" s="189">
        <f t="shared" si="325"/>
        <v>0</v>
      </c>
      <c r="N512" s="190">
        <f t="shared" si="325"/>
        <v>0</v>
      </c>
      <c r="O512" s="191">
        <f t="shared" si="325"/>
        <v>0</v>
      </c>
      <c r="P512" s="177">
        <f t="shared" si="280"/>
        <v>0</v>
      </c>
      <c r="Q512" s="177">
        <f t="shared" si="281"/>
        <v>0</v>
      </c>
      <c r="R512" s="177">
        <f>O512-L512</f>
        <v>0</v>
      </c>
      <c r="S512" s="189">
        <f aca="true" t="shared" si="326" ref="S512:X512">SUM(S514)</f>
        <v>0</v>
      </c>
      <c r="T512" s="190">
        <f t="shared" si="326"/>
        <v>0</v>
      </c>
      <c r="U512" s="191">
        <f t="shared" si="326"/>
        <v>0</v>
      </c>
      <c r="V512" s="189">
        <f t="shared" si="326"/>
        <v>0</v>
      </c>
      <c r="W512" s="190">
        <f t="shared" si="326"/>
        <v>0</v>
      </c>
      <c r="X512" s="191">
        <f t="shared" si="326"/>
        <v>0</v>
      </c>
      <c r="Y512" s="187"/>
    </row>
    <row r="513" spans="1:25" s="133" customFormat="1" ht="18.75" customHeight="1">
      <c r="A513" s="138"/>
      <c r="B513" s="131"/>
      <c r="C513" s="131"/>
      <c r="D513" s="131"/>
      <c r="E513" s="200" t="s">
        <v>192</v>
      </c>
      <c r="F513" s="183"/>
      <c r="G513" s="184"/>
      <c r="H513" s="185"/>
      <c r="I513" s="186"/>
      <c r="J513" s="184"/>
      <c r="K513" s="185"/>
      <c r="L513" s="186"/>
      <c r="M513" s="184"/>
      <c r="N513" s="185"/>
      <c r="O513" s="186"/>
      <c r="P513" s="177"/>
      <c r="Q513" s="177"/>
      <c r="R513" s="177"/>
      <c r="S513" s="184"/>
      <c r="T513" s="185"/>
      <c r="U513" s="186"/>
      <c r="V513" s="184"/>
      <c r="W513" s="185"/>
      <c r="X513" s="186"/>
      <c r="Y513" s="192"/>
    </row>
    <row r="514" spans="1:25" ht="40.5" customHeight="1" thickBot="1">
      <c r="A514" s="138">
        <v>3081</v>
      </c>
      <c r="B514" s="131" t="s">
        <v>240</v>
      </c>
      <c r="C514" s="131">
        <v>8</v>
      </c>
      <c r="D514" s="131">
        <v>1</v>
      </c>
      <c r="E514" s="200" t="s">
        <v>901</v>
      </c>
      <c r="F514" s="183"/>
      <c r="G514" s="205">
        <f>SUM(H514:I514)</f>
        <v>0</v>
      </c>
      <c r="H514" s="206"/>
      <c r="I514" s="207"/>
      <c r="J514" s="205">
        <f>SUM(K514:L514)</f>
        <v>0</v>
      </c>
      <c r="K514" s="206"/>
      <c r="L514" s="207"/>
      <c r="M514" s="205">
        <f>SUM(N514:O514)</f>
        <v>0</v>
      </c>
      <c r="N514" s="206"/>
      <c r="O514" s="207"/>
      <c r="P514" s="177">
        <f t="shared" si="280"/>
        <v>0</v>
      </c>
      <c r="Q514" s="177">
        <f t="shared" si="281"/>
        <v>0</v>
      </c>
      <c r="R514" s="177">
        <f>O514-L514</f>
        <v>0</v>
      </c>
      <c r="S514" s="205">
        <f>SUM(T514:U514)</f>
        <v>0</v>
      </c>
      <c r="T514" s="206"/>
      <c r="U514" s="207"/>
      <c r="V514" s="205">
        <f>SUM(W514:X514)</f>
        <v>0</v>
      </c>
      <c r="W514" s="206"/>
      <c r="X514" s="207"/>
      <c r="Y514" s="187"/>
    </row>
    <row r="515" spans="1:25" s="133" customFormat="1" ht="19.5" customHeight="1">
      <c r="A515" s="138"/>
      <c r="B515" s="131"/>
      <c r="C515" s="131"/>
      <c r="D515" s="131"/>
      <c r="E515" s="200" t="s">
        <v>192</v>
      </c>
      <c r="F515" s="183"/>
      <c r="G515" s="184"/>
      <c r="H515" s="185"/>
      <c r="I515" s="186"/>
      <c r="J515" s="184"/>
      <c r="K515" s="185"/>
      <c r="L515" s="186"/>
      <c r="M515" s="184"/>
      <c r="N515" s="185"/>
      <c r="O515" s="186"/>
      <c r="P515" s="177"/>
      <c r="Q515" s="177"/>
      <c r="R515" s="177"/>
      <c r="S515" s="184"/>
      <c r="T515" s="185"/>
      <c r="U515" s="186"/>
      <c r="V515" s="184"/>
      <c r="W515" s="185"/>
      <c r="X515" s="186"/>
      <c r="Y515" s="192"/>
    </row>
    <row r="516" spans="1:25" ht="25.5" customHeight="1">
      <c r="A516" s="146">
        <v>3090</v>
      </c>
      <c r="B516" s="142" t="s">
        <v>240</v>
      </c>
      <c r="C516" s="142">
        <v>9</v>
      </c>
      <c r="D516" s="142">
        <v>0</v>
      </c>
      <c r="E516" s="170" t="s">
        <v>242</v>
      </c>
      <c r="F516" s="173"/>
      <c r="G516" s="189">
        <f aca="true" t="shared" si="327" ref="G516:O516">SUM(G518:G519)</f>
        <v>0</v>
      </c>
      <c r="H516" s="190">
        <f t="shared" si="327"/>
        <v>0</v>
      </c>
      <c r="I516" s="191">
        <f t="shared" si="327"/>
        <v>0</v>
      </c>
      <c r="J516" s="189">
        <f t="shared" si="327"/>
        <v>0</v>
      </c>
      <c r="K516" s="190">
        <f t="shared" si="327"/>
        <v>0</v>
      </c>
      <c r="L516" s="191">
        <f t="shared" si="327"/>
        <v>0</v>
      </c>
      <c r="M516" s="189">
        <f t="shared" si="327"/>
        <v>0</v>
      </c>
      <c r="N516" s="190">
        <f t="shared" si="327"/>
        <v>0</v>
      </c>
      <c r="O516" s="191">
        <f t="shared" si="327"/>
        <v>0</v>
      </c>
      <c r="P516" s="177">
        <f aca="true" t="shared" si="328" ref="P516:P524">M516-J516</f>
        <v>0</v>
      </c>
      <c r="Q516" s="177">
        <f aca="true" t="shared" si="329" ref="Q516:Q524">N516-K516</f>
        <v>0</v>
      </c>
      <c r="R516" s="177">
        <f aca="true" t="shared" si="330" ref="R516:R524">O516-L516</f>
        <v>0</v>
      </c>
      <c r="S516" s="189">
        <f aca="true" t="shared" si="331" ref="S516:X516">SUM(S518:S519)</f>
        <v>0</v>
      </c>
      <c r="T516" s="190">
        <f t="shared" si="331"/>
        <v>0</v>
      </c>
      <c r="U516" s="191">
        <f t="shared" si="331"/>
        <v>0</v>
      </c>
      <c r="V516" s="189">
        <f t="shared" si="331"/>
        <v>0</v>
      </c>
      <c r="W516" s="190">
        <f t="shared" si="331"/>
        <v>0</v>
      </c>
      <c r="X516" s="191">
        <f t="shared" si="331"/>
        <v>0</v>
      </c>
      <c r="Y516" s="187"/>
    </row>
    <row r="517" spans="1:25" s="133" customFormat="1" ht="18" customHeight="1">
      <c r="A517" s="138"/>
      <c r="B517" s="131"/>
      <c r="C517" s="131"/>
      <c r="D517" s="131"/>
      <c r="E517" s="200" t="s">
        <v>192</v>
      </c>
      <c r="F517" s="183"/>
      <c r="G517" s="184"/>
      <c r="H517" s="185"/>
      <c r="I517" s="186"/>
      <c r="J517" s="184"/>
      <c r="K517" s="185"/>
      <c r="L517" s="186"/>
      <c r="M517" s="184"/>
      <c r="N517" s="185"/>
      <c r="O517" s="186"/>
      <c r="P517" s="177"/>
      <c r="Q517" s="177"/>
      <c r="R517" s="177"/>
      <c r="S517" s="184"/>
      <c r="T517" s="185"/>
      <c r="U517" s="186"/>
      <c r="V517" s="184"/>
      <c r="W517" s="185"/>
      <c r="X517" s="186"/>
      <c r="Y517" s="192"/>
    </row>
    <row r="518" spans="1:25" ht="25.5" customHeight="1" thickBot="1">
      <c r="A518" s="138">
        <v>3091</v>
      </c>
      <c r="B518" s="131" t="s">
        <v>240</v>
      </c>
      <c r="C518" s="131">
        <v>9</v>
      </c>
      <c r="D518" s="131">
        <v>1</v>
      </c>
      <c r="E518" s="200" t="s">
        <v>242</v>
      </c>
      <c r="F518" s="183"/>
      <c r="G518" s="205">
        <f>SUM(H518:I518)</f>
        <v>0</v>
      </c>
      <c r="H518" s="185"/>
      <c r="I518" s="208"/>
      <c r="J518" s="205">
        <f>SUM(K518:L518)</f>
        <v>0</v>
      </c>
      <c r="K518" s="185"/>
      <c r="L518" s="208"/>
      <c r="M518" s="205">
        <f>SUM(N518:O518)</f>
        <v>0</v>
      </c>
      <c r="N518" s="185"/>
      <c r="O518" s="208"/>
      <c r="P518" s="177">
        <f t="shared" si="328"/>
        <v>0</v>
      </c>
      <c r="Q518" s="177">
        <f t="shared" si="329"/>
        <v>0</v>
      </c>
      <c r="R518" s="177">
        <f t="shared" si="330"/>
        <v>0</v>
      </c>
      <c r="S518" s="205">
        <f>SUM(T518:U518)</f>
        <v>0</v>
      </c>
      <c r="T518" s="185"/>
      <c r="U518" s="208"/>
      <c r="V518" s="205">
        <f>SUM(W518:X518)</f>
        <v>0</v>
      </c>
      <c r="W518" s="185"/>
      <c r="X518" s="208"/>
      <c r="Y518" s="187"/>
    </row>
    <row r="519" spans="1:25" ht="53.25" customHeight="1" thickBot="1">
      <c r="A519" s="138">
        <v>3092</v>
      </c>
      <c r="B519" s="131" t="s">
        <v>240</v>
      </c>
      <c r="C519" s="131">
        <v>9</v>
      </c>
      <c r="D519" s="131">
        <v>2</v>
      </c>
      <c r="E519" s="200" t="s">
        <v>902</v>
      </c>
      <c r="F519" s="183"/>
      <c r="G519" s="205">
        <f>SUM(H519:I519)</f>
        <v>0</v>
      </c>
      <c r="H519" s="185"/>
      <c r="I519" s="208"/>
      <c r="J519" s="205">
        <f>SUM(K519:L519)</f>
        <v>0</v>
      </c>
      <c r="K519" s="185"/>
      <c r="L519" s="208"/>
      <c r="M519" s="205">
        <f>SUM(N519:O519)</f>
        <v>0</v>
      </c>
      <c r="N519" s="185"/>
      <c r="O519" s="208"/>
      <c r="P519" s="177">
        <f t="shared" si="328"/>
        <v>0</v>
      </c>
      <c r="Q519" s="177">
        <f t="shared" si="329"/>
        <v>0</v>
      </c>
      <c r="R519" s="177">
        <f t="shared" si="330"/>
        <v>0</v>
      </c>
      <c r="S519" s="205">
        <f>SUM(T519:U519)</f>
        <v>0</v>
      </c>
      <c r="T519" s="185"/>
      <c r="U519" s="208"/>
      <c r="V519" s="205">
        <f>SUM(W519:X519)</f>
        <v>0</v>
      </c>
      <c r="W519" s="185"/>
      <c r="X519" s="208"/>
      <c r="Y519" s="187"/>
    </row>
    <row r="520" spans="1:25" s="129" customFormat="1" ht="42.75" customHeight="1">
      <c r="A520" s="147">
        <v>3100</v>
      </c>
      <c r="B520" s="142" t="s">
        <v>243</v>
      </c>
      <c r="C520" s="142">
        <v>0</v>
      </c>
      <c r="D520" s="143">
        <v>0</v>
      </c>
      <c r="E520" s="236" t="s">
        <v>970</v>
      </c>
      <c r="F520" s="237"/>
      <c r="G520" s="189">
        <f aca="true" t="shared" si="332" ref="G520:O520">SUM(G522)</f>
        <v>-7000</v>
      </c>
      <c r="H520" s="190">
        <f t="shared" si="332"/>
        <v>173000</v>
      </c>
      <c r="I520" s="191">
        <f t="shared" si="332"/>
        <v>0</v>
      </c>
      <c r="J520" s="190">
        <f t="shared" si="332"/>
        <v>140000</v>
      </c>
      <c r="K520" s="190">
        <f t="shared" si="332"/>
        <v>180000</v>
      </c>
      <c r="L520" s="191">
        <f t="shared" si="332"/>
        <v>0</v>
      </c>
      <c r="M520" s="190">
        <f t="shared" si="332"/>
        <v>2119.7</v>
      </c>
      <c r="N520" s="190">
        <f t="shared" si="332"/>
        <v>40000</v>
      </c>
      <c r="O520" s="191">
        <f t="shared" si="332"/>
        <v>0</v>
      </c>
      <c r="P520" s="177">
        <f t="shared" si="328"/>
        <v>-137880.3</v>
      </c>
      <c r="Q520" s="177">
        <f t="shared" si="329"/>
        <v>-140000</v>
      </c>
      <c r="R520" s="177">
        <f t="shared" si="330"/>
        <v>0</v>
      </c>
      <c r="S520" s="190">
        <f aca="true" t="shared" si="333" ref="S520:X520">SUM(S522)</f>
        <v>5000</v>
      </c>
      <c r="T520" s="190">
        <f t="shared" si="333"/>
        <v>180000</v>
      </c>
      <c r="U520" s="191">
        <f t="shared" si="333"/>
        <v>0</v>
      </c>
      <c r="V520" s="190">
        <f t="shared" si="333"/>
        <v>5000</v>
      </c>
      <c r="W520" s="190">
        <f t="shared" si="333"/>
        <v>180000</v>
      </c>
      <c r="X520" s="191">
        <f t="shared" si="333"/>
        <v>0</v>
      </c>
      <c r="Y520" s="138"/>
    </row>
    <row r="521" spans="1:25" ht="20.25" customHeight="1">
      <c r="A521" s="134"/>
      <c r="B521" s="126"/>
      <c r="C521" s="127"/>
      <c r="D521" s="128"/>
      <c r="E521" s="182" t="s">
        <v>5</v>
      </c>
      <c r="F521" s="183"/>
      <c r="G521" s="214"/>
      <c r="H521" s="215"/>
      <c r="I521" s="216"/>
      <c r="J521" s="215"/>
      <c r="K521" s="215"/>
      <c r="L521" s="216"/>
      <c r="M521" s="215"/>
      <c r="N521" s="215"/>
      <c r="O521" s="216"/>
      <c r="P521" s="177"/>
      <c r="Q521" s="177"/>
      <c r="R521" s="177"/>
      <c r="S521" s="215"/>
      <c r="T521" s="215"/>
      <c r="U521" s="216"/>
      <c r="V521" s="215"/>
      <c r="W521" s="215"/>
      <c r="X521" s="216"/>
      <c r="Y521" s="187"/>
    </row>
    <row r="522" spans="1:25" ht="29.25" customHeight="1">
      <c r="A522" s="134">
        <v>3110</v>
      </c>
      <c r="B522" s="131" t="s">
        <v>243</v>
      </c>
      <c r="C522" s="131">
        <v>1</v>
      </c>
      <c r="D522" s="132">
        <v>0</v>
      </c>
      <c r="E522" s="238" t="s">
        <v>903</v>
      </c>
      <c r="F522" s="165"/>
      <c r="G522" s="184">
        <f aca="true" t="shared" si="334" ref="G522:O522">SUM(G524)</f>
        <v>-7000</v>
      </c>
      <c r="H522" s="185">
        <f t="shared" si="334"/>
        <v>173000</v>
      </c>
      <c r="I522" s="186">
        <f t="shared" si="334"/>
        <v>0</v>
      </c>
      <c r="J522" s="185">
        <f t="shared" si="334"/>
        <v>140000</v>
      </c>
      <c r="K522" s="185">
        <f t="shared" si="334"/>
        <v>180000</v>
      </c>
      <c r="L522" s="186">
        <f t="shared" si="334"/>
        <v>0</v>
      </c>
      <c r="M522" s="185">
        <f t="shared" si="334"/>
        <v>2119.7</v>
      </c>
      <c r="N522" s="185">
        <f t="shared" si="334"/>
        <v>40000</v>
      </c>
      <c r="O522" s="186">
        <f t="shared" si="334"/>
        <v>0</v>
      </c>
      <c r="P522" s="177">
        <f t="shared" si="328"/>
        <v>-137880.3</v>
      </c>
      <c r="Q522" s="177">
        <f t="shared" si="329"/>
        <v>-140000</v>
      </c>
      <c r="R522" s="177">
        <f t="shared" si="330"/>
        <v>0</v>
      </c>
      <c r="S522" s="185">
        <f aca="true" t="shared" si="335" ref="S522:X522">SUM(S524)</f>
        <v>5000</v>
      </c>
      <c r="T522" s="185">
        <f t="shared" si="335"/>
        <v>180000</v>
      </c>
      <c r="U522" s="186">
        <f t="shared" si="335"/>
        <v>0</v>
      </c>
      <c r="V522" s="185">
        <f t="shared" si="335"/>
        <v>5000</v>
      </c>
      <c r="W522" s="185">
        <f t="shared" si="335"/>
        <v>180000</v>
      </c>
      <c r="X522" s="186">
        <f t="shared" si="335"/>
        <v>0</v>
      </c>
      <c r="Y522" s="187"/>
    </row>
    <row r="523" spans="1:25" s="133" customFormat="1" ht="13.5" customHeight="1" thickBot="1">
      <c r="A523" s="134"/>
      <c r="B523" s="126"/>
      <c r="C523" s="131"/>
      <c r="D523" s="132"/>
      <c r="E523" s="182" t="s">
        <v>192</v>
      </c>
      <c r="F523" s="183"/>
      <c r="G523" s="194"/>
      <c r="H523" s="195"/>
      <c r="I523" s="210"/>
      <c r="J523" s="195"/>
      <c r="K523" s="195"/>
      <c r="L523" s="210"/>
      <c r="M523" s="195"/>
      <c r="N523" s="195"/>
      <c r="O523" s="210"/>
      <c r="P523" s="177"/>
      <c r="Q523" s="177"/>
      <c r="R523" s="177"/>
      <c r="S523" s="195"/>
      <c r="T523" s="195"/>
      <c r="U523" s="210"/>
      <c r="V523" s="195"/>
      <c r="W523" s="195"/>
      <c r="X523" s="210"/>
      <c r="Y523" s="192"/>
    </row>
    <row r="524" spans="1:25" ht="16.5" thickBot="1">
      <c r="A524" s="134">
        <v>3112</v>
      </c>
      <c r="B524" s="136" t="s">
        <v>243</v>
      </c>
      <c r="C524" s="136">
        <v>1</v>
      </c>
      <c r="D524" s="137">
        <v>2</v>
      </c>
      <c r="E524" s="242" t="s">
        <v>244</v>
      </c>
      <c r="F524" s="165"/>
      <c r="G524" s="243">
        <f>SUM(H524:I524)-2!D136</f>
        <v>-7000</v>
      </c>
      <c r="H524" s="244">
        <v>173000</v>
      </c>
      <c r="I524" s="245">
        <f>I525</f>
        <v>0</v>
      </c>
      <c r="J524" s="244">
        <f>SUM(K524:L524)-2!G136</f>
        <v>140000</v>
      </c>
      <c r="K524" s="244">
        <v>180000</v>
      </c>
      <c r="L524" s="245">
        <v>0</v>
      </c>
      <c r="M524" s="244">
        <v>2119.7</v>
      </c>
      <c r="N524" s="244">
        <v>40000</v>
      </c>
      <c r="O524" s="245">
        <f>O525</f>
        <v>0</v>
      </c>
      <c r="P524" s="177">
        <f t="shared" si="328"/>
        <v>-137880.3</v>
      </c>
      <c r="Q524" s="177">
        <f t="shared" si="329"/>
        <v>-140000</v>
      </c>
      <c r="R524" s="177">
        <f t="shared" si="330"/>
        <v>0</v>
      </c>
      <c r="S524" s="244">
        <v>5000</v>
      </c>
      <c r="T524" s="244">
        <v>180000</v>
      </c>
      <c r="U524" s="245">
        <f>U525</f>
        <v>0</v>
      </c>
      <c r="V524" s="244">
        <v>5000</v>
      </c>
      <c r="W524" s="244">
        <v>180000</v>
      </c>
      <c r="X524" s="245">
        <f>X525</f>
        <v>0</v>
      </c>
      <c r="Y524" s="187"/>
    </row>
    <row r="525" spans="1:25" ht="15.75">
      <c r="A525" s="138"/>
      <c r="B525" s="131"/>
      <c r="C525" s="131"/>
      <c r="D525" s="131"/>
      <c r="E525" s="164"/>
      <c r="F525" s="165"/>
      <c r="G525" s="214"/>
      <c r="H525" s="215"/>
      <c r="I525" s="216"/>
      <c r="J525" s="215"/>
      <c r="K525" s="215"/>
      <c r="L525" s="216"/>
      <c r="M525" s="215"/>
      <c r="N525" s="215"/>
      <c r="O525" s="216"/>
      <c r="P525" s="177"/>
      <c r="Q525" s="177"/>
      <c r="R525" s="177"/>
      <c r="S525" s="215"/>
      <c r="T525" s="215"/>
      <c r="U525" s="216"/>
      <c r="V525" s="215"/>
      <c r="W525" s="215"/>
      <c r="X525" s="216"/>
      <c r="Y525" s="187"/>
    </row>
    <row r="526" spans="1:25" ht="16.5" thickBot="1">
      <c r="A526" s="138"/>
      <c r="B526" s="131"/>
      <c r="C526" s="131"/>
      <c r="D526" s="131"/>
      <c r="E526" s="164"/>
      <c r="F526" s="165"/>
      <c r="G526" s="205"/>
      <c r="H526" s="206"/>
      <c r="I526" s="186"/>
      <c r="J526" s="206"/>
      <c r="K526" s="206"/>
      <c r="L526" s="186"/>
      <c r="M526" s="206"/>
      <c r="N526" s="206"/>
      <c r="O526" s="186"/>
      <c r="P526" s="177"/>
      <c r="Q526" s="177"/>
      <c r="R526" s="177"/>
      <c r="S526" s="206"/>
      <c r="T526" s="206"/>
      <c r="U526" s="186"/>
      <c r="V526" s="206"/>
      <c r="W526" s="206"/>
      <c r="X526" s="186"/>
      <c r="Y526" s="187"/>
    </row>
    <row r="527" spans="2:4" ht="15.75">
      <c r="B527" s="149"/>
      <c r="C527" s="150"/>
      <c r="D527" s="151"/>
    </row>
    <row r="528" spans="1:18" s="116" customFormat="1" ht="87" customHeight="1">
      <c r="A528" s="473" t="s">
        <v>904</v>
      </c>
      <c r="B528" s="473"/>
      <c r="C528" s="473"/>
      <c r="D528" s="473"/>
      <c r="E528" s="473"/>
      <c r="F528" s="473"/>
      <c r="G528" s="473"/>
      <c r="H528" s="473"/>
      <c r="I528" s="473"/>
      <c r="J528" s="115"/>
      <c r="P528" s="115"/>
      <c r="Q528" s="115"/>
      <c r="R528" s="115"/>
    </row>
    <row r="529" spans="1:18" s="116" customFormat="1" ht="22.5" customHeight="1">
      <c r="A529" s="153" t="s">
        <v>905</v>
      </c>
      <c r="B529" s="154"/>
      <c r="C529" s="154"/>
      <c r="D529" s="154"/>
      <c r="E529" s="154"/>
      <c r="F529" s="154"/>
      <c r="G529" s="155"/>
      <c r="H529" s="155"/>
      <c r="I529" s="155"/>
      <c r="J529" s="155"/>
      <c r="P529" s="115"/>
      <c r="Q529" s="115"/>
      <c r="R529" s="115"/>
    </row>
    <row r="542" spans="7:14" ht="32.25" customHeight="1">
      <c r="G542" s="468" t="s">
        <v>1053</v>
      </c>
      <c r="H542" s="468"/>
      <c r="I542" s="468"/>
      <c r="J542" s="468"/>
      <c r="K542" s="468"/>
      <c r="L542" s="468"/>
      <c r="M542" s="468"/>
      <c r="N542" s="468"/>
    </row>
  </sheetData>
  <sheetProtection/>
  <protectedRanges>
    <protectedRange sqref="G1" name="Range25"/>
    <protectedRange sqref="H523:I526 H518:I519 K523:L526 N523:O526 G521:O521 T523:U526 W523:X526 S521:X521 K518:L519 G517:O517 N518:O519 T518:U519 S517:X517 W518:X519" name="Range24"/>
    <protectedRange sqref="H497:I497 H492:I494 H499:I500 K497:L497 K492:L494 K499:L500 G496:O496 N497:O497 N492:O494 N499:O500 G491:O491 T497:U497 T492:U494 T499:U500 S496:X496 W497:X497 W492:X494 W499:X500 S491:X491" name="Range22"/>
    <protectedRange sqref="H444:I445 H473:I473 K444:L445 K473:L473 G472:O472 N444:O445 N473:O473 G451:O451 T444:U445 T473:U473 S472:X472 W444:X445 W473:X473 S451:X451 K448:L449 N448:O449 G447:O447 T448:U449 W448:X449 S447:X447 H448:I449 W452:X470 T452:U470 N452:O470 K452:L470 H452:I470" name="Range20"/>
    <protectedRange sqref="H409:I411 H414:I414 H418:I418 K409:L411 K414:L414 K418:L418 N409:O411 N414:O414 G413:O413 G408:O408 G416:O416 N418:O418 T409:U411 T414:U414 T418:U418 W409:X411 W414:X414 S413:X413 S408:X408 S416:X416 W418:X418" name="Range18"/>
    <protectedRange sqref="G345:O345 G347:O347 S345:X345 S347:X347" name="Range16"/>
    <protectedRange sqref="H260:I260 H281:I281 H273:I278 H283:I283 K281:L281 K273:L278 K283:L283 N281:O281 G280:O280 N273:O278 N283:O283 G270:O270 G272:O272 T281:U281 T273:U278 T283:U283 W281:X281 S280:X280 W273:X278 W283:X283 S270:X270 S272:X272 K260:L260 K263:L268 N260:O260 G259:O259 N263:O268 G262:O262 T260:U260 T263:U268 W260:X260 S259:X259 W263:X268 S262:X262 H263:I268" name="Range12"/>
    <protectedRange sqref="H219:I219 H211:I216 G221:O221 S221:X221 K219:L219 K211:L216 N219:O219 G218:O218 N211:O216 T219:U219 T211:U216 W219:X219 S218:X218 W211:X216" name="Range10"/>
    <protectedRange sqref="H180:I182 K180:L182 N180:O182 G179:O179 T180:U181 W180:X182 S179:X179" name="Range8"/>
    <protectedRange sqref="H135:I135 H138:I138 H141:I141 H144:I144 H149:I149 K149:L149 N149:O149 G148:O148 G146:O146 T149:U149 W149:X149 S148:X148 S146:X146 K135:L135 K138:L138 K141:L141 K144:L144 N135:O135 N138:O138 N141:O141 N144:O144 G143:O143 G140:O140 G137:O137 G134:O134 T135:U135 T138:U138 T141:U141 T144:U144 W135:X135 W138:X138 W141:X141 W144:X144 S143:X143 S140:X140 S137:X137 S134:X134" name="Range6"/>
    <protectedRange sqref="H106:I106 H109:I109 H115 H99:I100 H111:I112 K106:L106 K109:L109 K115 K111:L112 N106:O106 N109:O109 N115 G108:O108 G105:O105 G103:O103 G114:O114 N111:O112 T106:U106 T109:U109 T115 T111:U112 W106:X106 W109:X109 W115 S108:X108 S105:X105 S103:X103 S114:X114 W111:X112 K99:L100 G101:O101 N99:O100 T99:U100 S101:X101 W99:X100" name="Range4"/>
    <protectedRange sqref="H46:I47 A41:F41 H50:I60 D14:D40 K46:L47 K50:L60 K13:L43 G49:O49 G45:L45 N50:O60 N13:O43 G12:O12 Y41:IV41 T46:U47 T50:U60 T13:U43 W46:X47 S49:X49 S45:X45 W50:X60 W13:X43 S12:X12 G10:O10 U10 X10 H13:I43 N45:O47" name="Range2"/>
    <protectedRange sqref="H63:I63 H66:I66 H93:I93 H85:I87 H88 H84 H89:I90 H98:I99 K63:L63 K66:L66 K93:L93 K85:L87 K88 K84 K89:L90 K98:L99 N63:O63 N66:O66 N93:O93 G92:O92 G65:O65 G62:O62 G68:O68 N85:O87 G97:O97 N88 N84 N89:O90 N98:O99 G95:O95 T63:U63 T66:U66 T93:U93 T85:U87 T88 T84 T89:U90 T98:U99 W63:X63 W66:X66 W93:X93 S92:X92 S65:X65 S62:X62 S68:X68 W85:X87 S97:X97 W88 W84 W89:X90 W98:X99 S95:X95 W69:X83 T69:U83 N69:O83 K69:L83 H69:I83" name="Range3"/>
    <protectedRange sqref="H118:I118 H123:I125 H128:I128 H131:I132 H115:I115 K123:L125 K128:L128 K131:L132 N123:O125 N128:O128 N131:O132 G130:O130 G127:O127 G122:O122 G134:O134 G120:O120 T123:U125 T128:U128 T131:U132 W123:X125 W128:X128 W131:X132 S130:X130 S127:X127 S122:X122 S134:X134 S120:X120 K118:L118 K115:L115 N118:O118 G117:O117 N115:O115 T118:U118 T115:U115 W118:X118 S117:X117 W115:X115" name="Range5"/>
    <protectedRange sqref="H150:I150 H165 H152:I164 H166:I169 H171:I172 H174:I177 K150:L150 K165 K152:L164 K166:L169 N150:O150 N165 N152:O164 N166:O169 T150:U150 T165 T152:U164 T166:U168 W150:X150 W165 W152:X164 W166:X168 K171:L172 K174:L177 N171:O172 N174:O177 T170:U171 T173:U176 W170:X171 W173:X176" name="Range7"/>
    <protectedRange sqref="H201:I201 H204:I207 H210:I210 K201:L201 K204:L207 K210:L210 N201:O201 N204:O207 N210:O210 G209:O209 G203:O203 G200:O200 T201:U201 T204:U207 T210:U210 W201:X201 W204:X207 W210:X210 S209:X209 S203:X203 S200:X200" name="Range9"/>
    <protectedRange sqref="H234:I239 H257:I257 K245:L254 H242:I242 K234:L239 K257:L257 N245:O254 K242:L242 N234:O239 N257:O257 T245:U254 G244:O244 N242:O242 G256:O256 G223:O223 G241:O241 T234:U239 T257:U257 W245:X254 T242:U242 W234:X239 W257:X257 S241:X241 S244:X244 W242:X242 S256:X256 S223:X223 H245:I254" name="Range11"/>
    <protectedRange sqref="H308:I308 H297:I305 K308:L308 K297:L305 N308:O308 G307:O307 N297:O305 G283:O283 G296:O296 T308:U308 T297:U305 W308:X308 S307:X307 W297:X305 S283:X283 S296:X296 K311:L314 N311:O314 G310:O310 T311:U314 W311:X314 S310:X310 W284:X294 T284:U294 N284:O294 K284:L291 H284:I294 H311:I314 K293:L294 K292" name="Range13"/>
    <protectedRange sqref="H403:I406 H384:I400 H359:I359 K403:L406 K384:L400 K359:L359 G402:O402 N403:O406 N384:O400 N359:O359 T403:U406 T384:U400 T359:U359 S402:X402 W403:X406 W384:X400 W359:X359 W369:X370 T369:U370 N369:O370 K369:L370 H369:I370" name="Range17"/>
    <protectedRange sqref="H437:I441 H425:I434 K437:L441 K425:L434 G422:O422 N437:O441 G436:O436 G443:O443 G420:O420 N425:O434 T437:U441 T425:U434 S422:X422 W437:X441 S436:X436 S443:X443 S420:X420 W425:X434" name="Range19"/>
    <protectedRange sqref="H476:I476 H485:I486 H489:I489 H480:I480 K485:L486 K489:L489 N485:O486 N489:O489 G488:O488 G484:O484 G482:O482 G491:O491 T485:U486 T489:U489 W485:X486 W489:X489 S488:X488 S484:X484 S482:X482 S491:X491 K476:L476 K480:L480 N476:O476 G475:O475 G478:O478 N480:O480 T476:U476 T480:U480 W476:X476 S475:X475 S478:X478 W480:X480" name="Range21"/>
    <protectedRange sqref="H503:I503 H514:I514 K506:L511 K503:L503 K514:L514 N506:O511 N503:O503 N514:O514 G515:O515 G513:O513 G502:O502 T506:U511 G505:O505 T503:U503 T514:U514 W506:X511 W503:X503 W514:X514 S515:X515 S513:X513 S502:X502 S505:X505 H506:I511" name="Range23"/>
    <protectedRange sqref="I3" name="Range25_1"/>
  </protectedRanges>
  <mergeCells count="29">
    <mergeCell ref="M4:O4"/>
    <mergeCell ref="P4:R4"/>
    <mergeCell ref="S4:U4"/>
    <mergeCell ref="J5:J6"/>
    <mergeCell ref="K5:L5"/>
    <mergeCell ref="M5:M6"/>
    <mergeCell ref="N5:O5"/>
    <mergeCell ref="S5:S6"/>
    <mergeCell ref="T5:U5"/>
    <mergeCell ref="V5:V6"/>
    <mergeCell ref="A2:Y2"/>
    <mergeCell ref="F4:F6"/>
    <mergeCell ref="A4:A6"/>
    <mergeCell ref="B4:B6"/>
    <mergeCell ref="C4:C6"/>
    <mergeCell ref="D4:D6"/>
    <mergeCell ref="Y5:Y6"/>
    <mergeCell ref="W5:X5"/>
    <mergeCell ref="V4:X4"/>
    <mergeCell ref="W1:Y1"/>
    <mergeCell ref="G542:N542"/>
    <mergeCell ref="P5:P6"/>
    <mergeCell ref="Q5:R5"/>
    <mergeCell ref="E4:E6"/>
    <mergeCell ref="G4:I4"/>
    <mergeCell ref="J4:L4"/>
    <mergeCell ref="A528:I528"/>
    <mergeCell ref="G5:G6"/>
    <mergeCell ref="H5:I5"/>
  </mergeCells>
  <printOptions/>
  <pageMargins left="0" right="0" top="0.1968503937007874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LILIT</cp:lastModifiedBy>
  <cp:lastPrinted>2023-12-14T07:41:49Z</cp:lastPrinted>
  <dcterms:created xsi:type="dcterms:W3CDTF">2022-06-16T10:33:45Z</dcterms:created>
  <dcterms:modified xsi:type="dcterms:W3CDTF">2023-12-15T10:17:30Z</dcterms:modified>
  <cp:category/>
  <cp:version/>
  <cp:contentType/>
  <cp:contentStatus/>
</cp:coreProperties>
</file>